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DI TUTTO DI PIU" sheetId="1" r:id="rId1"/>
    <sheet name="GIRONI" sheetId="2" r:id="rId2"/>
    <sheet name="FASE FINALE" sheetId="3" r:id="rId3"/>
  </sheets>
  <definedNames>
    <definedName name="_xlnm.Print_Area" localSheetId="0">'DI TUTTO DI PIU'!$A$1:$K$24</definedName>
    <definedName name="_xlnm.Print_Area" localSheetId="2">'FASE FINALE'!$A$1:$J$14</definedName>
    <definedName name="_xlnm.Print_Area" localSheetId="1">'GIRONI'!$B$1:$L$16</definedName>
    <definedName name="Sheet1Rev0">#REF!</definedName>
    <definedName name="Sheet1Rev1">#REF!</definedName>
    <definedName name="Sheet1Rev10">#REF!</definedName>
    <definedName name="Sheet1Rev2">#REF!</definedName>
    <definedName name="Sheet1Rev3">#REF!</definedName>
    <definedName name="Sheet1Rev4">#REF!</definedName>
    <definedName name="Sheet1Rev5">#REF!</definedName>
    <definedName name="Sheet1Rev6">#REF!</definedName>
    <definedName name="Sheet1Rev7">#REF!</definedName>
    <definedName name="Sheet1Rev8">#REF!</definedName>
    <definedName name="Sheet1Rev9">#REF!</definedName>
    <definedName name="Sheet1Unit0">#REF!</definedName>
    <definedName name="Sheet1Unit1">#REF!</definedName>
    <definedName name="Sheet1Value0">#REF!</definedName>
    <definedName name="Sheet1Value1">#REF!</definedName>
    <definedName name="Sheet1Value10">#REF!</definedName>
    <definedName name="Sheet1Value11">#REF!</definedName>
    <definedName name="Sheet1Value12">#REF!</definedName>
    <definedName name="Sheet1Value13">#REF!</definedName>
    <definedName name="Sheet1Value14">#REF!</definedName>
    <definedName name="Sheet1Value15">#REF!</definedName>
    <definedName name="Sheet1Value16">#REF!</definedName>
    <definedName name="Sheet1Value17">#REF!</definedName>
    <definedName name="Sheet1Value18">#REF!</definedName>
    <definedName name="Sheet1Value19">#REF!</definedName>
    <definedName name="Sheet1Value2">#REF!</definedName>
    <definedName name="Sheet1Value20">#REF!</definedName>
    <definedName name="Sheet1Value21">#REF!</definedName>
    <definedName name="Sheet1Value22">#REF!</definedName>
    <definedName name="Sheet1Value23">#REF!</definedName>
    <definedName name="Sheet1Value24">#REF!</definedName>
    <definedName name="Sheet1Value25">#REF!</definedName>
    <definedName name="Sheet1Value26">#REF!</definedName>
    <definedName name="Sheet1Value27">#REF!</definedName>
    <definedName name="Sheet1Value28">#REF!</definedName>
    <definedName name="Sheet1Value29">#REF!</definedName>
    <definedName name="Sheet1Value3">#REF!</definedName>
    <definedName name="Sheet1Value30">#REF!</definedName>
    <definedName name="Sheet1Value31">#REF!</definedName>
    <definedName name="Sheet1Value32">#REF!</definedName>
    <definedName name="Sheet1Value33">#REF!</definedName>
    <definedName name="Sheet1Value4">#REF!</definedName>
    <definedName name="Sheet1Value5">#REF!</definedName>
    <definedName name="Sheet1Value6">#REF!</definedName>
    <definedName name="Sheet1Value7">#REF!</definedName>
    <definedName name="Sheet1Value8">#REF!</definedName>
    <definedName name="Sheet1Value9">#REF!</definedName>
    <definedName name="Sheet2Value0">#REF!</definedName>
    <definedName name="Sheet2Value1">#REF!</definedName>
    <definedName name="Sheet2Value10">#REF!</definedName>
    <definedName name="Sheet2Value2">#REF!</definedName>
    <definedName name="Sheet2Value3">#REF!</definedName>
    <definedName name="Sheet2Value4">#REF!</definedName>
    <definedName name="Sheet2Value5">#REF!</definedName>
    <definedName name="Sheet2Value6">#REF!</definedName>
    <definedName name="Sheet2Value7">#REF!</definedName>
    <definedName name="Sheet2Value8">#REF!</definedName>
    <definedName name="Sheet2Value9">#REF!</definedName>
  </definedNames>
  <calcPr fullCalcOnLoad="1"/>
</workbook>
</file>

<file path=xl/sharedStrings.xml><?xml version="1.0" encoding="utf-8"?>
<sst xmlns="http://schemas.openxmlformats.org/spreadsheetml/2006/main" count="209" uniqueCount="104">
  <si>
    <t>2010-2011</t>
  </si>
  <si>
    <t>PRESENTAZ. SQUADRE</t>
  </si>
  <si>
    <t>Na 
Sporkòva</t>
  </si>
  <si>
    <t>Academica 
Barata</t>
  </si>
  <si>
    <t>Boca 
Apes</t>
  </si>
  <si>
    <t>Cyborg</t>
  </si>
  <si>
    <t>Aifellatio</t>
  </si>
  <si>
    <t>Oddio 
Caronte</t>
  </si>
  <si>
    <t>MVV 
Maastricht</t>
  </si>
  <si>
    <t>Supertramp</t>
  </si>
  <si>
    <t>Logos</t>
  </si>
  <si>
    <t>TITOLI</t>
  </si>
  <si>
    <t>2 CAMP
 1 COP</t>
  </si>
  <si>
    <t>1 COP</t>
  </si>
  <si>
    <t>1 CAMP</t>
  </si>
  <si>
    <t>2 COP</t>
  </si>
  <si>
    <t>3 CAMP</t>
  </si>
  <si>
    <t>Fotos</t>
  </si>
  <si>
    <t>ALBI DORATI</t>
  </si>
  <si>
    <t>2003-2004</t>
  </si>
  <si>
    <t>2004-2005</t>
  </si>
  <si>
    <t>2005-2006</t>
  </si>
  <si>
    <t>2006-2007</t>
  </si>
  <si>
    <t>2007-2008</t>
  </si>
  <si>
    <t>2008-2009</t>
  </si>
  <si>
    <t>2009-2010</t>
  </si>
  <si>
    <t>campionato 1°</t>
  </si>
  <si>
    <t>AS VILLA ADA</t>
  </si>
  <si>
    <t>AT. CARONTE</t>
  </si>
  <si>
    <t>SPORCA SCUADRA</t>
  </si>
  <si>
    <t>AS VILLA ADA</t>
  </si>
  <si>
    <t>CYBORG</t>
  </si>
  <si>
    <t>SUPERTRAMP</t>
  </si>
  <si>
    <t>campionato 2°</t>
  </si>
  <si>
    <t>AIFALLITO</t>
  </si>
  <si>
    <t>SPORCA, 
AS BOCA,
AS VILLA ADA</t>
  </si>
  <si>
    <t>MVV MAASTRICHT</t>
  </si>
  <si>
    <t>SPORCA
SQUADRA</t>
  </si>
  <si>
    <t>SPORCA
SCUADRA</t>
  </si>
  <si>
    <t>campionato 3°</t>
  </si>
  <si>
    <t>GIANGIO</t>
  </si>
  <si>
    <t>ODDIO CARONTE</t>
  </si>
  <si>
    <t>coppa 1° 2°</t>
  </si>
  <si>
    <t>-</t>
  </si>
  <si>
    <t>AIFELLLAZIO</t>
  </si>
  <si>
    <t>BOCA</t>
  </si>
  <si>
    <t>SERUTITULI</t>
  </si>
  <si>
    <t>note:</t>
  </si>
  <si>
    <t>1°  superchiappa</t>
  </si>
  <si>
    <t>SPORCA SCUADRA 2053</t>
  </si>
  <si>
    <t>SPORCA SCUADRA 2012</t>
  </si>
  <si>
    <t>finale 
superchiappa</t>
  </si>
  <si>
    <t>SPORCA VS SPORCA 
non previsto</t>
  </si>
  <si>
    <t>SPORCA  VS SUPERTRAMP incidenti</t>
  </si>
  <si>
    <t>IL BLU DA CAMBIARE DU PALLE</t>
  </si>
  <si>
    <t>Gruppo A</t>
  </si>
  <si>
    <t>Risultato</t>
  </si>
  <si>
    <t>PARTITE</t>
  </si>
  <si>
    <t>1a.giornata</t>
  </si>
  <si>
    <t>RISULTATI</t>
  </si>
  <si>
    <t>SCHEDINA</t>
  </si>
  <si>
    <t>team</t>
  </si>
  <si>
    <t>punti</t>
  </si>
  <si>
    <t>gol f</t>
  </si>
  <si>
    <t>gol s</t>
  </si>
  <si>
    <t>diff.</t>
  </si>
  <si>
    <t>VS</t>
  </si>
  <si>
    <t>vs</t>
  </si>
  <si>
    <t>Oddio Caronte</t>
  </si>
  <si>
    <t>Ac. Barata</t>
  </si>
  <si>
    <t>Squadre</t>
  </si>
  <si>
    <t>FantaPunti</t>
  </si>
  <si>
    <t>Punti</t>
  </si>
  <si>
    <t>Gol F</t>
  </si>
  <si>
    <t>Gol S</t>
  </si>
  <si>
    <t>CALCOLI</t>
  </si>
  <si>
    <t>Gruppo B</t>
  </si>
  <si>
    <t>Diff. di 4 o più punti tra squadre 
nella stessa 
fascia di punti:un gol di scarto</t>
  </si>
  <si>
    <t xml:space="preserve">Una differenza di 10 o più punti 
assegna 1 gol alla squadra vincente. </t>
  </si>
  <si>
    <t>Na Sporkòva</t>
  </si>
  <si>
    <t>Boca Apes</t>
  </si>
  <si>
    <t>MVV Maastricht</t>
  </si>
  <si>
    <t>Una squadra che ha meno di 60 punti 
(da 59.5 in giù) subisce 1 gol.</t>
  </si>
  <si>
    <t>Soglia per 1 gol è 66 punti,
 per 2 gol è 72, per 3 gol è 78 etc etc</t>
  </si>
  <si>
    <t>ELIMINARE 1 AD OGNI GIORNATA</t>
  </si>
  <si>
    <t>PER IL GARANTE</t>
  </si>
  <si>
    <t>Fantapunti</t>
  </si>
  <si>
    <t>2a.giornata</t>
  </si>
  <si>
    <t>3a.giornata</t>
  </si>
  <si>
    <t>1a</t>
  </si>
  <si>
    <t>scrivere le squadre in ordine di incontri, 1a vs1b etc etc</t>
  </si>
  <si>
    <t>2a</t>
  </si>
  <si>
    <t>3a</t>
  </si>
  <si>
    <t>4a</t>
  </si>
  <si>
    <t>1b</t>
  </si>
  <si>
    <t>2b</t>
  </si>
  <si>
    <t>3b</t>
  </si>
  <si>
    <t>4b</t>
  </si>
  <si>
    <t>controllare che l'ordine nella colonna N sia OK</t>
  </si>
  <si>
    <t>Memorandum</t>
  </si>
  <si>
    <t>PREPARAZIONE A:</t>
  </si>
  <si>
    <t>PREPARAZIONE B:</t>
  </si>
  <si>
    <t>PER AGGIORNARE I RISULTATI:</t>
  </si>
  <si>
    <t>ELIMINARE 1 AD OGNI GIORNATA GIOCATA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</si>
</sst>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&quot;R$ &quot;#,##0_);\(&quot;R$ &quot;#,##0\)"/>
    <numFmt numFmtId="172" formatCode="&quot;R$ &quot;#,##0_);[Red]\(&quot;R$ &quot;#,##0\)"/>
    <numFmt numFmtId="173" formatCode="&quot;R$ &quot;#,##0.00_);\(&quot;R$ &quot;#,##0.00\)"/>
    <numFmt numFmtId="174" formatCode="&quot;R$ &quot;#,##0.00_);[Red]\(&quot;R$ &quot;#,##0.00\)"/>
    <numFmt numFmtId="175" formatCode="_(&quot;R$ &quot;* #,##0_);_(&quot;R$ &quot;* \(#,##0\);_(&quot;R$ &quot;* &quot;-&quot;_);_(@_)"/>
    <numFmt numFmtId="176" formatCode="_(* #,##0_);_(* \(#,##0\);_(* &quot;-&quot;_);_(@_)"/>
    <numFmt numFmtId="177" formatCode="_(&quot;R$ &quot;* #,##0.00_);_(&quot;R$ &quot;* \(#,##0.00\);_(&quot;R$ &quot;* &quot;-&quot;??_);_(@_)"/>
    <numFmt numFmtId="178" formatCode="_(* #,##0.00_);_(* \(#,##0.00\);_(* &quot;-&quot;??_);_(@_)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&quot;€&quot;\ #,##0_);\(&quot;€&quot;\ #,##0\)"/>
    <numFmt numFmtId="190" formatCode="&quot;€&quot;\ #,##0_);[Red]\(&quot;€&quot;\ #,##0\)"/>
    <numFmt numFmtId="191" formatCode="&quot;€&quot;\ #,##0.00_);\(&quot;€&quot;\ #,##0.00\)"/>
    <numFmt numFmtId="192" formatCode="&quot;€&quot;\ #,##0.00_);[Red]\(&quot;€&quot;\ #,##0.00\)"/>
    <numFmt numFmtId="193" formatCode="_(&quot;€&quot;\ * #,##0_);_(&quot;€&quot;\ * \(#,##0\);_(&quot;€&quot;\ * &quot;-&quot;_);_(@_)"/>
    <numFmt numFmtId="194" formatCode="_(&quot;€&quot;\ * #,##0.00_);_(&quot;€&quot;\ * \(#,##0.00\);_(&quot;€&quot;\ * &quot;-&quot;??_);_(@_)"/>
    <numFmt numFmtId="195" formatCode="d\-mmm\-yy"/>
    <numFmt numFmtId="196" formatCode="&quot;  &quot;@"/>
    <numFmt numFmtId="197" formatCode="dd\-mm\-yy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0.000"/>
    <numFmt numFmtId="205" formatCode="0.0"/>
    <numFmt numFmtId="206" formatCode="0.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0]dddd\ d\ mmmm\ yyyy"/>
    <numFmt numFmtId="212" formatCode="[$-409]d\-mmm\-yy;@"/>
    <numFmt numFmtId="213" formatCode="d/m/yyyy;@"/>
    <numFmt numFmtId="214" formatCode="[$-409]d\-mmm\-yyyy;@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omic Sans MS"/>
      <family val="4"/>
    </font>
    <font>
      <sz val="10"/>
      <color indexed="9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i/>
      <sz val="10"/>
      <color indexed="10"/>
      <name val="Comic Sans MS"/>
      <family val="4"/>
    </font>
    <font>
      <sz val="10"/>
      <color indexed="53"/>
      <name val="Comic Sans MS"/>
      <family val="4"/>
    </font>
    <font>
      <b/>
      <u val="single"/>
      <sz val="10"/>
      <color indexed="53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48"/>
      <name val="Comic Sans MS"/>
      <family val="4"/>
    </font>
    <font>
      <b/>
      <sz val="9"/>
      <color indexed="48"/>
      <name val="Comic Sans MS"/>
      <family val="4"/>
    </font>
    <font>
      <b/>
      <u val="single"/>
      <sz val="10"/>
      <name val="Comic Sans MS"/>
      <family val="4"/>
    </font>
    <font>
      <sz val="12"/>
      <color indexed="10"/>
      <name val="Arial"/>
      <family val="0"/>
    </font>
    <font>
      <sz val="12"/>
      <color indexed="48"/>
      <name val="Arial"/>
      <family val="0"/>
    </font>
    <font>
      <b/>
      <u val="single"/>
      <sz val="11"/>
      <color indexed="8"/>
      <name val="Comic Sans MS"/>
      <family val="4"/>
    </font>
    <font>
      <b/>
      <u val="single"/>
      <sz val="11"/>
      <color indexed="8"/>
      <name val="Calibri"/>
      <family val="2"/>
    </font>
    <font>
      <b/>
      <u val="single"/>
      <sz val="20"/>
      <name val="Comic Sans MS"/>
      <family val="4"/>
    </font>
    <font>
      <b/>
      <sz val="14"/>
      <name val="Comic Sans MS"/>
      <family val="4"/>
    </font>
    <font>
      <sz val="5"/>
      <color indexed="8"/>
      <name val="Comic Sans MS"/>
      <family val="4"/>
    </font>
    <font>
      <b/>
      <sz val="9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48"/>
      <name val="Comic Sans MS"/>
      <family val="4"/>
    </font>
    <font>
      <sz val="12"/>
      <name val="Arial"/>
      <family val="2"/>
    </font>
    <font>
      <b/>
      <u val="single"/>
      <sz val="7"/>
      <name val="Comic Sans MS"/>
      <family val="4"/>
    </font>
    <font>
      <b/>
      <u val="single"/>
      <sz val="20"/>
      <color indexed="48"/>
      <name val="Comic Sans MS"/>
      <family val="4"/>
    </font>
    <font>
      <b/>
      <u val="single"/>
      <sz val="11"/>
      <color indexed="9"/>
      <name val="Calibri"/>
      <family val="2"/>
    </font>
    <font>
      <b/>
      <u val="single"/>
      <sz val="16"/>
      <color indexed="10"/>
      <name val="Arial"/>
      <family val="2"/>
    </font>
    <font>
      <b/>
      <u val="single"/>
      <sz val="8"/>
      <color indexed="48"/>
      <name val="Arial"/>
      <family val="2"/>
    </font>
    <font>
      <b/>
      <sz val="8"/>
      <color indexed="48"/>
      <name val="Comic Sans MS"/>
      <family val="4"/>
    </font>
    <font>
      <b/>
      <u val="single"/>
      <sz val="10"/>
      <color indexed="48"/>
      <name val="Comic Sans MS"/>
      <family val="4"/>
    </font>
    <font>
      <b/>
      <sz val="8"/>
      <name val="Times New Roman"/>
      <family val="1"/>
    </font>
    <font>
      <sz val="10"/>
      <color indexed="47"/>
      <name val="Comic Sans MS"/>
      <family val="4"/>
    </font>
    <font>
      <b/>
      <u val="single"/>
      <sz val="11"/>
      <color indexed="51"/>
      <name val="Comic Sans MS"/>
      <family val="4"/>
    </font>
    <font>
      <i/>
      <sz val="10"/>
      <color indexed="47"/>
      <name val="Comic Sans MS"/>
      <family val="4"/>
    </font>
    <font>
      <i/>
      <sz val="7"/>
      <name val="Arial"/>
      <family val="2"/>
    </font>
    <font>
      <b/>
      <u val="single"/>
      <sz val="8"/>
      <color indexed="48"/>
      <name val="Comic Sans MS"/>
      <family val="4"/>
    </font>
    <font>
      <b/>
      <u val="single"/>
      <sz val="10"/>
      <color indexed="48"/>
      <name val="Arial"/>
      <family val="2"/>
    </font>
    <font>
      <sz val="10"/>
      <color indexed="48"/>
      <name val="Arial"/>
      <family val="0"/>
    </font>
    <font>
      <b/>
      <sz val="8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2"/>
      <name val="Courier New"/>
      <family val="3"/>
    </font>
    <font>
      <b/>
      <sz val="8"/>
      <color indexed="51"/>
      <name val="Comic Sans MS"/>
      <family val="4"/>
    </font>
    <font>
      <b/>
      <sz val="7"/>
      <color indexed="48"/>
      <name val="Comic Sans MS"/>
      <family val="4"/>
    </font>
    <font>
      <sz val="7"/>
      <color indexed="48"/>
      <name val="Comic Sans MS"/>
      <family val="4"/>
    </font>
    <font>
      <sz val="8"/>
      <color indexed="48"/>
      <name val="Comic Sans MS"/>
      <family val="4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4" fillId="24" borderId="0" xfId="0" applyFont="1" applyFill="1" applyAlignment="1" quotePrefix="1">
      <alignment/>
    </xf>
    <xf numFmtId="0" fontId="26" fillId="24" borderId="0" xfId="0" applyFont="1" applyFill="1" applyAlignment="1">
      <alignment/>
    </xf>
    <xf numFmtId="0" fontId="28" fillId="24" borderId="0" xfId="0" applyFont="1" applyFill="1" applyBorder="1" applyAlignment="1">
      <alignment horizontal="center" vertical="center" wrapText="1" shrinkToFit="1"/>
    </xf>
    <xf numFmtId="0" fontId="28" fillId="24" borderId="0" xfId="0" applyFont="1" applyFill="1" applyBorder="1" applyAlignment="1">
      <alignment horizontal="center" vertical="center" shrinkToFit="1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2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 wrapText="1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164" fontId="35" fillId="24" borderId="0" xfId="45" applyNumberFormat="1" applyFont="1" applyFill="1" applyBorder="1" applyAlignment="1">
      <alignment horizontal="center"/>
    </xf>
    <xf numFmtId="164" fontId="38" fillId="24" borderId="0" xfId="45" applyNumberFormat="1" applyFont="1" applyFill="1" applyBorder="1" applyAlignment="1">
      <alignment horizontal="left"/>
    </xf>
    <xf numFmtId="164" fontId="1" fillId="24" borderId="0" xfId="45" applyNumberFormat="1" applyFont="1" applyFill="1" applyBorder="1" applyAlignment="1">
      <alignment horizontal="center"/>
    </xf>
    <xf numFmtId="0" fontId="39" fillId="23" borderId="11" xfId="0" applyFont="1" applyFill="1" applyBorder="1" applyAlignment="1">
      <alignment/>
    </xf>
    <xf numFmtId="0" fontId="40" fillId="23" borderId="12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42" fillId="24" borderId="13" xfId="0" applyFont="1" applyFill="1" applyBorder="1" applyAlignment="1">
      <alignment horizontal="center"/>
    </xf>
    <xf numFmtId="0" fontId="43" fillId="24" borderId="14" xfId="0" applyFont="1" applyFill="1" applyBorder="1" applyAlignment="1" applyProtection="1">
      <alignment horizontal="center"/>
      <protection hidden="1"/>
    </xf>
    <xf numFmtId="0" fontId="42" fillId="24" borderId="15" xfId="0" applyFont="1" applyFill="1" applyBorder="1" applyAlignment="1" applyProtection="1">
      <alignment horizontal="center"/>
      <protection hidden="1"/>
    </xf>
    <xf numFmtId="0" fontId="39" fillId="23" borderId="16" xfId="0" applyFont="1" applyFill="1" applyBorder="1" applyAlignment="1">
      <alignment/>
    </xf>
    <xf numFmtId="0" fontId="40" fillId="23" borderId="17" xfId="0" applyFont="1" applyFill="1" applyBorder="1" applyAlignment="1">
      <alignment horizontal="center"/>
    </xf>
    <xf numFmtId="0" fontId="43" fillId="24" borderId="18" xfId="0" applyFont="1" applyFill="1" applyBorder="1" applyAlignment="1" applyProtection="1">
      <alignment horizontal="center"/>
      <protection hidden="1"/>
    </xf>
    <xf numFmtId="0" fontId="42" fillId="24" borderId="13" xfId="0" applyFont="1" applyFill="1" applyBorder="1" applyAlignment="1" applyProtection="1">
      <alignment horizontal="center"/>
      <protection hidden="1"/>
    </xf>
    <xf numFmtId="0" fontId="39" fillId="23" borderId="19" xfId="0" applyFont="1" applyFill="1" applyBorder="1" applyAlignment="1">
      <alignment/>
    </xf>
    <xf numFmtId="0" fontId="40" fillId="23" borderId="20" xfId="0" applyFont="1" applyFill="1" applyBorder="1" applyAlignment="1">
      <alignment horizontal="center"/>
    </xf>
    <xf numFmtId="0" fontId="42" fillId="24" borderId="21" xfId="0" applyFont="1" applyFill="1" applyBorder="1" applyAlignment="1">
      <alignment horizontal="center"/>
    </xf>
    <xf numFmtId="0" fontId="43" fillId="24" borderId="22" xfId="0" applyFont="1" applyFill="1" applyBorder="1" applyAlignment="1" applyProtection="1">
      <alignment horizontal="center"/>
      <protection hidden="1"/>
    </xf>
    <xf numFmtId="0" fontId="42" fillId="0" borderId="23" xfId="0" applyFont="1" applyFill="1" applyBorder="1" applyAlignment="1">
      <alignment horizontal="center" shrinkToFit="1"/>
    </xf>
    <xf numFmtId="0" fontId="42" fillId="0" borderId="24" xfId="0" applyFont="1" applyFill="1" applyBorder="1" applyAlignment="1">
      <alignment horizontal="center" shrinkToFit="1"/>
    </xf>
    <xf numFmtId="0" fontId="42" fillId="0" borderId="25" xfId="0" applyFont="1" applyFill="1" applyBorder="1" applyAlignment="1">
      <alignment horizontal="center" shrinkToFit="1"/>
    </xf>
    <xf numFmtId="0" fontId="44" fillId="0" borderId="26" xfId="0" applyFont="1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45" fillId="24" borderId="29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46" fillId="3" borderId="12" xfId="0" applyFont="1" applyFill="1" applyBorder="1" applyAlignment="1">
      <alignment horizontal="center"/>
    </xf>
    <xf numFmtId="0" fontId="46" fillId="7" borderId="12" xfId="0" applyFont="1" applyFill="1" applyBorder="1" applyAlignment="1">
      <alignment horizontal="center"/>
    </xf>
    <xf numFmtId="0" fontId="46" fillId="4" borderId="12" xfId="0" applyFont="1" applyFill="1" applyBorder="1" applyAlignment="1">
      <alignment horizontal="center"/>
    </xf>
    <xf numFmtId="0" fontId="46" fillId="22" borderId="30" xfId="0" applyFont="1" applyFill="1" applyBorder="1" applyAlignment="1">
      <alignment horizontal="center"/>
    </xf>
    <xf numFmtId="0" fontId="46" fillId="3" borderId="17" xfId="0" applyFont="1" applyFill="1" applyBorder="1" applyAlignment="1">
      <alignment horizontal="center"/>
    </xf>
    <xf numFmtId="0" fontId="46" fillId="22" borderId="31" xfId="0" applyFont="1" applyFill="1" applyBorder="1" applyAlignment="1">
      <alignment horizontal="center"/>
    </xf>
    <xf numFmtId="0" fontId="46" fillId="7" borderId="17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 vertical="center" textRotation="50"/>
    </xf>
    <xf numFmtId="164" fontId="49" fillId="24" borderId="0" xfId="45" applyNumberFormat="1" applyFont="1" applyFill="1" applyBorder="1" applyAlignment="1">
      <alignment horizontal="center"/>
    </xf>
    <xf numFmtId="0" fontId="45" fillId="24" borderId="32" xfId="0" applyFont="1" applyFill="1" applyBorder="1" applyAlignment="1">
      <alignment horizontal="center"/>
    </xf>
    <xf numFmtId="0" fontId="45" fillId="4" borderId="33" xfId="0" applyFont="1" applyFill="1" applyBorder="1" applyAlignment="1">
      <alignment horizontal="center"/>
    </xf>
    <xf numFmtId="0" fontId="42" fillId="24" borderId="33" xfId="0" applyFont="1" applyFill="1" applyBorder="1" applyAlignment="1">
      <alignment horizontal="center"/>
    </xf>
    <xf numFmtId="0" fontId="46" fillId="3" borderId="34" xfId="0" applyFont="1" applyFill="1" applyBorder="1" applyAlignment="1">
      <alignment horizontal="center"/>
    </xf>
    <xf numFmtId="0" fontId="46" fillId="7" borderId="34" xfId="0" applyFont="1" applyFill="1" applyBorder="1" applyAlignment="1">
      <alignment horizontal="center"/>
    </xf>
    <xf numFmtId="0" fontId="46" fillId="4" borderId="35" xfId="0" applyFont="1" applyFill="1" applyBorder="1" applyAlignment="1">
      <alignment horizontal="center"/>
    </xf>
    <xf numFmtId="0" fontId="46" fillId="22" borderId="36" xfId="0" applyFont="1" applyFill="1" applyBorder="1" applyAlignment="1">
      <alignment horizontal="center"/>
    </xf>
    <xf numFmtId="0" fontId="33" fillId="24" borderId="27" xfId="0" applyFont="1" applyFill="1" applyBorder="1" applyAlignment="1">
      <alignment/>
    </xf>
    <xf numFmtId="0" fontId="20" fillId="24" borderId="27" xfId="0" applyFont="1" applyFill="1" applyBorder="1" applyAlignment="1">
      <alignment/>
    </xf>
    <xf numFmtId="0" fontId="41" fillId="24" borderId="27" xfId="0" applyFont="1" applyFill="1" applyBorder="1" applyAlignment="1">
      <alignment horizontal="center"/>
    </xf>
    <xf numFmtId="0" fontId="41" fillId="24" borderId="28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51" fillId="24" borderId="10" xfId="0" applyFont="1" applyFill="1" applyBorder="1" applyAlignment="1">
      <alignment horizontal="center" shrinkToFit="1"/>
    </xf>
    <xf numFmtId="0" fontId="52" fillId="24" borderId="29" xfId="0" applyFont="1" applyFill="1" applyBorder="1" applyAlignment="1">
      <alignment horizontal="right"/>
    </xf>
    <xf numFmtId="0" fontId="52" fillId="24" borderId="29" xfId="0" applyFont="1" applyFill="1" applyBorder="1" applyAlignment="1">
      <alignment horizontal="center"/>
    </xf>
    <xf numFmtId="0" fontId="45" fillId="4" borderId="37" xfId="0" applyFont="1" applyFill="1" applyBorder="1" applyAlignment="1">
      <alignment horizontal="center"/>
    </xf>
    <xf numFmtId="0" fontId="23" fillId="24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textRotation="50"/>
    </xf>
    <xf numFmtId="0" fontId="0" fillId="24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53" fillId="0" borderId="0" xfId="0" applyFont="1" applyFill="1" applyBorder="1" applyAlignment="1">
      <alignment horizontal="center" shrinkToFit="1"/>
    </xf>
    <xf numFmtId="0" fontId="0" fillId="24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2" fillId="24" borderId="32" xfId="0" applyFont="1" applyFill="1" applyBorder="1" applyAlignment="1">
      <alignment horizontal="right"/>
    </xf>
    <xf numFmtId="0" fontId="52" fillId="24" borderId="32" xfId="0" applyFont="1" applyFill="1" applyBorder="1" applyAlignment="1">
      <alignment horizontal="center"/>
    </xf>
    <xf numFmtId="0" fontId="45" fillId="4" borderId="38" xfId="0" applyFont="1" applyFill="1" applyBorder="1" applyAlignment="1">
      <alignment horizontal="center"/>
    </xf>
    <xf numFmtId="0" fontId="20" fillId="7" borderId="0" xfId="0" applyFont="1" applyFill="1" applyAlignment="1">
      <alignment/>
    </xf>
    <xf numFmtId="0" fontId="54" fillId="24" borderId="0" xfId="0" applyFont="1" applyFill="1" applyBorder="1" applyAlignment="1">
      <alignment vertical="center" shrinkToFit="1"/>
    </xf>
    <xf numFmtId="0" fontId="54" fillId="24" borderId="0" xfId="0" applyFont="1" applyFill="1" applyBorder="1" applyAlignment="1">
      <alignment horizontal="center" vertical="center" shrinkToFit="1"/>
    </xf>
    <xf numFmtId="0" fontId="20" fillId="7" borderId="39" xfId="0" applyFont="1" applyFill="1" applyBorder="1" applyAlignment="1">
      <alignment/>
    </xf>
    <xf numFmtId="0" fontId="20" fillId="7" borderId="10" xfId="0" applyFont="1" applyFill="1" applyBorder="1" applyAlignment="1">
      <alignment/>
    </xf>
    <xf numFmtId="0" fontId="55" fillId="7" borderId="10" xfId="0" applyFont="1" applyFill="1" applyBorder="1" applyAlignment="1">
      <alignment/>
    </xf>
    <xf numFmtId="0" fontId="55" fillId="7" borderId="40" xfId="0" applyFont="1" applyFill="1" applyBorder="1" applyAlignment="1">
      <alignment/>
    </xf>
    <xf numFmtId="0" fontId="55" fillId="7" borderId="0" xfId="0" applyFont="1" applyFill="1" applyAlignment="1">
      <alignment/>
    </xf>
    <xf numFmtId="0" fontId="56" fillId="4" borderId="21" xfId="0" applyFont="1" applyFill="1" applyBorder="1" applyAlignment="1">
      <alignment horizontal="center"/>
    </xf>
    <xf numFmtId="0" fontId="24" fillId="22" borderId="0" xfId="0" applyFont="1" applyFill="1" applyBorder="1" applyAlignment="1">
      <alignment/>
    </xf>
    <xf numFmtId="0" fontId="57" fillId="7" borderId="37" xfId="0" applyFont="1" applyFill="1" applyBorder="1" applyAlignment="1">
      <alignment/>
    </xf>
    <xf numFmtId="0" fontId="57" fillId="7" borderId="0" xfId="0" applyFont="1" applyFill="1" applyAlignment="1" quotePrefix="1">
      <alignment/>
    </xf>
    <xf numFmtId="0" fontId="39" fillId="23" borderId="41" xfId="0" applyFont="1" applyFill="1" applyBorder="1" applyAlignment="1">
      <alignment/>
    </xf>
    <xf numFmtId="0" fontId="20" fillId="22" borderId="0" xfId="0" applyFont="1" applyFill="1" applyBorder="1" applyAlignment="1">
      <alignment/>
    </xf>
    <xf numFmtId="0" fontId="55" fillId="7" borderId="37" xfId="0" applyFont="1" applyFill="1" applyBorder="1" applyAlignment="1">
      <alignment/>
    </xf>
    <xf numFmtId="0" fontId="24" fillId="7" borderId="0" xfId="0" applyFont="1" applyFill="1" applyAlignment="1" quotePrefix="1">
      <alignment/>
    </xf>
    <xf numFmtId="0" fontId="39" fillId="23" borderId="42" xfId="0" applyFont="1" applyFill="1" applyBorder="1" applyAlignment="1">
      <alignment/>
    </xf>
    <xf numFmtId="0" fontId="39" fillId="23" borderId="43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24" fillId="7" borderId="32" xfId="0" applyFont="1" applyFill="1" applyBorder="1" applyAlignment="1" quotePrefix="1">
      <alignment/>
    </xf>
    <xf numFmtId="0" fontId="20" fillId="7" borderId="33" xfId="0" applyFont="1" applyFill="1" applyBorder="1" applyAlignment="1">
      <alignment/>
    </xf>
    <xf numFmtId="0" fontId="55" fillId="7" borderId="33" xfId="0" applyFont="1" applyFill="1" applyBorder="1" applyAlignment="1">
      <alignment/>
    </xf>
    <xf numFmtId="0" fontId="55" fillId="7" borderId="38" xfId="0" applyFont="1" applyFill="1" applyBorder="1" applyAlignment="1">
      <alignment/>
    </xf>
    <xf numFmtId="0" fontId="0" fillId="24" borderId="39" xfId="0" applyFill="1" applyBorder="1" applyAlignment="1">
      <alignment/>
    </xf>
    <xf numFmtId="0" fontId="20" fillId="24" borderId="10" xfId="0" applyFont="1" applyFill="1" applyBorder="1" applyAlignment="1">
      <alignment/>
    </xf>
    <xf numFmtId="0" fontId="52" fillId="24" borderId="10" xfId="0" applyFont="1" applyFill="1" applyBorder="1" applyAlignment="1">
      <alignment horizontal="center"/>
    </xf>
    <xf numFmtId="0" fontId="45" fillId="24" borderId="10" xfId="0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52" fillId="24" borderId="0" xfId="0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20" fillId="24" borderId="33" xfId="0" applyFont="1" applyFill="1" applyBorder="1" applyAlignment="1">
      <alignment/>
    </xf>
    <xf numFmtId="0" fontId="52" fillId="24" borderId="33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58" fillId="24" borderId="0" xfId="0" applyFont="1" applyFill="1" applyBorder="1" applyAlignment="1">
      <alignment horizontal="right"/>
    </xf>
    <xf numFmtId="0" fontId="31" fillId="24" borderId="0" xfId="0" applyFont="1" applyFill="1" applyAlignment="1">
      <alignment horizontal="center"/>
    </xf>
    <xf numFmtId="0" fontId="50" fillId="0" borderId="0" xfId="0" applyFont="1" applyFill="1" applyBorder="1" applyAlignment="1">
      <alignment vertical="center" wrapText="1" readingOrder="1"/>
    </xf>
    <xf numFmtId="0" fontId="46" fillId="24" borderId="0" xfId="0" applyFont="1" applyFill="1" applyBorder="1" applyAlignment="1">
      <alignment/>
    </xf>
    <xf numFmtId="0" fontId="59" fillId="24" borderId="0" xfId="0" applyFont="1" applyFill="1" applyBorder="1" applyAlignment="1">
      <alignment/>
    </xf>
    <xf numFmtId="0" fontId="59" fillId="24" borderId="0" xfId="0" applyFont="1" applyFill="1" applyBorder="1" applyAlignment="1">
      <alignment horizontal="center"/>
    </xf>
    <xf numFmtId="0" fontId="60" fillId="24" borderId="0" xfId="0" applyFont="1" applyFill="1" applyBorder="1" applyAlignment="1">
      <alignment horizontal="center" shrinkToFit="1"/>
    </xf>
    <xf numFmtId="0" fontId="0" fillId="24" borderId="0" xfId="0" applyFill="1" applyBorder="1" applyAlignment="1">
      <alignment shrinkToFit="1"/>
    </xf>
    <xf numFmtId="0" fontId="52" fillId="24" borderId="0" xfId="0" applyFont="1" applyFill="1" applyBorder="1" applyAlignment="1">
      <alignment/>
    </xf>
    <xf numFmtId="0" fontId="61" fillId="24" borderId="0" xfId="0" applyFont="1" applyFill="1" applyBorder="1" applyAlignment="1">
      <alignment/>
    </xf>
    <xf numFmtId="0" fontId="61" fillId="24" borderId="0" xfId="0" applyFont="1" applyFill="1" applyBorder="1" applyAlignment="1">
      <alignment horizontal="left"/>
    </xf>
    <xf numFmtId="0" fontId="61" fillId="24" borderId="0" xfId="0" applyFont="1" applyFill="1" applyBorder="1" applyAlignment="1">
      <alignment horizontal="center"/>
    </xf>
    <xf numFmtId="0" fontId="52" fillId="24" borderId="0" xfId="0" applyFont="1" applyFill="1" applyBorder="1" applyAlignment="1" quotePrefix="1">
      <alignment horizontal="right"/>
    </xf>
    <xf numFmtId="0" fontId="62" fillId="24" borderId="0" xfId="0" applyFont="1" applyFill="1" applyBorder="1" applyAlignment="1">
      <alignment vertical="center" wrapText="1" shrinkToFit="1"/>
    </xf>
    <xf numFmtId="0" fontId="63" fillId="24" borderId="0" xfId="0" applyFont="1" applyFill="1" applyBorder="1" applyAlignment="1">
      <alignment horizontal="center"/>
    </xf>
    <xf numFmtId="0" fontId="63" fillId="24" borderId="0" xfId="0" applyFont="1" applyFill="1" applyBorder="1" applyAlignment="1">
      <alignment/>
    </xf>
    <xf numFmtId="0" fontId="64" fillId="24" borderId="0" xfId="0" applyFont="1" applyFill="1" applyBorder="1" applyAlignment="1">
      <alignment horizontal="center"/>
    </xf>
    <xf numFmtId="0" fontId="65" fillId="24" borderId="0" xfId="0" applyFont="1" applyFill="1" applyBorder="1" applyAlignment="1">
      <alignment horizontal="left"/>
    </xf>
    <xf numFmtId="0" fontId="58" fillId="24" borderId="0" xfId="0" applyFont="1" applyFill="1" applyBorder="1" applyAlignment="1">
      <alignment horizontal="center"/>
    </xf>
    <xf numFmtId="0" fontId="66" fillId="24" borderId="0" xfId="0" applyFont="1" applyFill="1" applyBorder="1" applyAlignment="1">
      <alignment horizontal="right"/>
    </xf>
    <xf numFmtId="0" fontId="63" fillId="24" borderId="0" xfId="0" applyFont="1" applyFill="1" applyBorder="1" applyAlignment="1">
      <alignment horizontal="center"/>
    </xf>
    <xf numFmtId="0" fontId="68" fillId="24" borderId="0" xfId="0" applyFont="1" applyFill="1" applyBorder="1" applyAlignment="1">
      <alignment horizontal="center" vertical="center" shrinkToFit="1"/>
    </xf>
    <xf numFmtId="0" fontId="39" fillId="4" borderId="44" xfId="0" applyFont="1" applyFill="1" applyBorder="1" applyAlignment="1">
      <alignment/>
    </xf>
    <xf numFmtId="0" fontId="39" fillId="25" borderId="44" xfId="0" applyFont="1" applyFill="1" applyBorder="1" applyAlignment="1">
      <alignment/>
    </xf>
    <xf numFmtId="0" fontId="39" fillId="22" borderId="44" xfId="0" applyFont="1" applyFill="1" applyBorder="1" applyAlignment="1">
      <alignment/>
    </xf>
    <xf numFmtId="0" fontId="39" fillId="22" borderId="45" xfId="0" applyFont="1" applyFill="1" applyBorder="1" applyAlignment="1">
      <alignment/>
    </xf>
    <xf numFmtId="0" fontId="52" fillId="24" borderId="0" xfId="0" applyFont="1" applyFill="1" applyBorder="1" applyAlignment="1">
      <alignment horizontal="right"/>
    </xf>
    <xf numFmtId="1" fontId="37" fillId="4" borderId="11" xfId="45" applyNumberFormat="1" applyFont="1" applyFill="1" applyBorder="1" applyAlignment="1">
      <alignment horizontal="center"/>
    </xf>
    <xf numFmtId="1" fontId="37" fillId="4" borderId="30" xfId="45" applyNumberFormat="1" applyFont="1" applyFill="1" applyBorder="1" applyAlignment="1">
      <alignment horizontal="center"/>
    </xf>
    <xf numFmtId="1" fontId="37" fillId="25" borderId="16" xfId="45" applyNumberFormat="1" applyFont="1" applyFill="1" applyBorder="1" applyAlignment="1">
      <alignment horizontal="center"/>
    </xf>
    <xf numFmtId="1" fontId="37" fillId="25" borderId="31" xfId="45" applyNumberFormat="1" applyFont="1" applyFill="1" applyBorder="1" applyAlignment="1">
      <alignment horizontal="center"/>
    </xf>
    <xf numFmtId="1" fontId="37" fillId="22" borderId="16" xfId="45" applyNumberFormat="1" applyFont="1" applyFill="1" applyBorder="1" applyAlignment="1">
      <alignment horizontal="center"/>
    </xf>
    <xf numFmtId="1" fontId="37" fillId="22" borderId="31" xfId="45" applyNumberFormat="1" applyFont="1" applyFill="1" applyBorder="1" applyAlignment="1">
      <alignment horizontal="center"/>
    </xf>
    <xf numFmtId="1" fontId="37" fillId="22" borderId="19" xfId="45" applyNumberFormat="1" applyFont="1" applyFill="1" applyBorder="1" applyAlignment="1">
      <alignment horizontal="center"/>
    </xf>
    <xf numFmtId="1" fontId="37" fillId="22" borderId="46" xfId="45" applyNumberFormat="1" applyFont="1" applyFill="1" applyBorder="1" applyAlignment="1">
      <alignment horizontal="center"/>
    </xf>
    <xf numFmtId="1" fontId="37" fillId="22" borderId="47" xfId="45" applyNumberFormat="1" applyFont="1" applyFill="1" applyBorder="1" applyAlignment="1">
      <alignment horizontal="center"/>
    </xf>
    <xf numFmtId="1" fontId="37" fillId="22" borderId="36" xfId="45" applyNumberFormat="1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27" fillId="24" borderId="0" xfId="0" applyFont="1" applyFill="1" applyAlignment="1">
      <alignment horizontal="center"/>
    </xf>
    <xf numFmtId="0" fontId="3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/>
    </xf>
    <xf numFmtId="0" fontId="29" fillId="24" borderId="0" xfId="0" applyFont="1" applyFill="1" applyAlignment="1">
      <alignment horizontal="right" vertical="center"/>
    </xf>
    <xf numFmtId="0" fontId="69" fillId="24" borderId="17" xfId="0" applyFont="1" applyFill="1" applyBorder="1" applyAlignment="1">
      <alignment horizontal="center" vertical="center" wrapText="1"/>
    </xf>
    <xf numFmtId="0" fontId="69" fillId="24" borderId="17" xfId="0" applyFont="1" applyFill="1" applyBorder="1" applyAlignment="1">
      <alignment horizontal="center" vertical="center"/>
    </xf>
    <xf numFmtId="0" fontId="70" fillId="24" borderId="17" xfId="0" applyFont="1" applyFill="1" applyBorder="1" applyAlignment="1">
      <alignment horizontal="center" vertical="center" wrapText="1"/>
    </xf>
    <xf numFmtId="0" fontId="70" fillId="24" borderId="0" xfId="0" applyFont="1" applyFill="1" applyAlignment="1">
      <alignment horizontal="center"/>
    </xf>
    <xf numFmtId="0" fontId="71" fillId="24" borderId="17" xfId="0" applyFont="1" applyFill="1" applyBorder="1" applyAlignment="1">
      <alignment horizontal="center" vertical="center" wrapText="1"/>
    </xf>
    <xf numFmtId="0" fontId="40" fillId="24" borderId="48" xfId="0" applyFont="1" applyFill="1" applyBorder="1" applyAlignment="1">
      <alignment/>
    </xf>
    <xf numFmtId="0" fontId="40" fillId="24" borderId="49" xfId="0" applyFont="1" applyFill="1" applyBorder="1" applyAlignment="1">
      <alignment/>
    </xf>
    <xf numFmtId="164" fontId="34" fillId="24" borderId="27" xfId="45" applyNumberFormat="1" applyFont="1" applyFill="1" applyBorder="1" applyAlignment="1">
      <alignment/>
    </xf>
    <xf numFmtId="164" fontId="34" fillId="24" borderId="28" xfId="45" applyNumberFormat="1" applyFont="1" applyFill="1" applyBorder="1" applyAlignment="1">
      <alignment/>
    </xf>
    <xf numFmtId="164" fontId="34" fillId="24" borderId="50" xfId="45" applyNumberFormat="1" applyFont="1" applyFill="1" applyBorder="1" applyAlignment="1">
      <alignment horizontal="center"/>
    </xf>
    <xf numFmtId="0" fontId="40" fillId="24" borderId="12" xfId="0" applyFont="1" applyFill="1" applyBorder="1" applyAlignment="1">
      <alignment horizontal="center"/>
    </xf>
    <xf numFmtId="0" fontId="40" fillId="24" borderId="30" xfId="0" applyFont="1" applyFill="1" applyBorder="1" applyAlignment="1">
      <alignment horizontal="center"/>
    </xf>
    <xf numFmtId="0" fontId="40" fillId="24" borderId="17" xfId="0" applyFont="1" applyFill="1" applyBorder="1" applyAlignment="1">
      <alignment horizontal="center"/>
    </xf>
    <xf numFmtId="0" fontId="40" fillId="24" borderId="20" xfId="0" applyFont="1" applyFill="1" applyBorder="1" applyAlignment="1">
      <alignment horizontal="center"/>
    </xf>
    <xf numFmtId="0" fontId="40" fillId="24" borderId="10" xfId="0" applyFont="1" applyFill="1" applyBorder="1" applyAlignment="1">
      <alignment/>
    </xf>
    <xf numFmtId="0" fontId="40" fillId="24" borderId="40" xfId="0" applyFont="1" applyFill="1" applyBorder="1" applyAlignment="1">
      <alignment/>
    </xf>
    <xf numFmtId="164" fontId="34" fillId="24" borderId="33" xfId="45" applyNumberFormat="1" applyFont="1" applyFill="1" applyBorder="1" applyAlignment="1">
      <alignment/>
    </xf>
    <xf numFmtId="164" fontId="34" fillId="24" borderId="38" xfId="45" applyNumberFormat="1" applyFont="1" applyFill="1" applyBorder="1" applyAlignment="1">
      <alignment/>
    </xf>
    <xf numFmtId="164" fontId="34" fillId="24" borderId="38" xfId="45" applyNumberFormat="1" applyFont="1" applyFill="1" applyBorder="1" applyAlignment="1">
      <alignment horizontal="center"/>
    </xf>
    <xf numFmtId="0" fontId="72" fillId="24" borderId="26" xfId="0" applyFont="1" applyFill="1" applyBorder="1" applyAlignment="1">
      <alignment/>
    </xf>
    <xf numFmtId="0" fontId="20" fillId="24" borderId="39" xfId="0" applyFont="1" applyFill="1" applyBorder="1" applyAlignment="1">
      <alignment/>
    </xf>
    <xf numFmtId="0" fontId="55" fillId="24" borderId="10" xfId="0" applyFont="1" applyFill="1" applyBorder="1" applyAlignment="1">
      <alignment/>
    </xf>
    <xf numFmtId="0" fontId="55" fillId="24" borderId="40" xfId="0" applyFont="1" applyFill="1" applyBorder="1" applyAlignment="1">
      <alignment/>
    </xf>
    <xf numFmtId="0" fontId="55" fillId="24" borderId="0" xfId="0" applyFont="1" applyFill="1" applyAlignment="1">
      <alignment/>
    </xf>
    <xf numFmtId="0" fontId="20" fillId="24" borderId="29" xfId="0" applyFont="1" applyFill="1" applyBorder="1" applyAlignment="1">
      <alignment/>
    </xf>
    <xf numFmtId="0" fontId="56" fillId="24" borderId="21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57" fillId="24" borderId="37" xfId="0" applyFont="1" applyFill="1" applyBorder="1" applyAlignment="1">
      <alignment/>
    </xf>
    <xf numFmtId="0" fontId="57" fillId="24" borderId="0" xfId="0" applyFont="1" applyFill="1" applyAlignment="1" quotePrefix="1">
      <alignment/>
    </xf>
    <xf numFmtId="0" fontId="67" fillId="24" borderId="29" xfId="0" applyFont="1" applyFill="1" applyBorder="1" applyAlignment="1">
      <alignment vertical="center" shrinkToFit="1"/>
    </xf>
    <xf numFmtId="0" fontId="55" fillId="24" borderId="37" xfId="0" applyFont="1" applyFill="1" applyBorder="1" applyAlignment="1">
      <alignment/>
    </xf>
    <xf numFmtId="0" fontId="24" fillId="24" borderId="32" xfId="0" applyFont="1" applyFill="1" applyBorder="1" applyAlignment="1" quotePrefix="1">
      <alignment/>
    </xf>
    <xf numFmtId="0" fontId="55" fillId="24" borderId="33" xfId="0" applyFont="1" applyFill="1" applyBorder="1" applyAlignment="1">
      <alignment/>
    </xf>
    <xf numFmtId="0" fontId="55" fillId="24" borderId="38" xfId="0" applyFont="1" applyFill="1" applyBorder="1" applyAlignment="1">
      <alignment/>
    </xf>
    <xf numFmtId="0" fontId="34" fillId="24" borderId="27" xfId="0" applyFont="1" applyFill="1" applyBorder="1" applyAlignment="1">
      <alignment horizontal="center"/>
    </xf>
    <xf numFmtId="0" fontId="70" fillId="24" borderId="17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wrapText="1"/>
    </xf>
    <xf numFmtId="0" fontId="50" fillId="0" borderId="39" xfId="0" applyFont="1" applyFill="1" applyBorder="1" applyAlignment="1">
      <alignment horizontal="center" vertical="center" wrapText="1" readingOrder="1"/>
    </xf>
    <xf numFmtId="0" fontId="50" fillId="0" borderId="40" xfId="0" applyFont="1" applyFill="1" applyBorder="1" applyAlignment="1">
      <alignment horizontal="center" vertical="center" wrapText="1" readingOrder="1"/>
    </xf>
    <xf numFmtId="0" fontId="50" fillId="0" borderId="29" xfId="0" applyFont="1" applyFill="1" applyBorder="1" applyAlignment="1">
      <alignment horizontal="center" vertical="center" wrapText="1" readingOrder="1"/>
    </xf>
    <xf numFmtId="0" fontId="50" fillId="0" borderId="37" xfId="0" applyFont="1" applyFill="1" applyBorder="1" applyAlignment="1">
      <alignment horizontal="center" vertical="center" wrapText="1" readingOrder="1"/>
    </xf>
    <xf numFmtId="0" fontId="50" fillId="0" borderId="32" xfId="0" applyFont="1" applyFill="1" applyBorder="1" applyAlignment="1">
      <alignment horizontal="center" vertical="center" wrapText="1" readingOrder="1"/>
    </xf>
    <xf numFmtId="0" fontId="50" fillId="0" borderId="38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shrinkToFit="1"/>
    </xf>
    <xf numFmtId="0" fontId="36" fillId="24" borderId="10" xfId="0" applyFont="1" applyFill="1" applyBorder="1" applyAlignment="1">
      <alignment horizontal="center" shrinkToFit="1"/>
    </xf>
    <xf numFmtId="0" fontId="36" fillId="24" borderId="32" xfId="0" applyFont="1" applyFill="1" applyBorder="1" applyAlignment="1">
      <alignment horizontal="center" shrinkToFit="1"/>
    </xf>
    <xf numFmtId="0" fontId="36" fillId="24" borderId="33" xfId="0" applyFont="1" applyFill="1" applyBorder="1" applyAlignment="1">
      <alignment horizontal="center" shrinkToFit="1"/>
    </xf>
    <xf numFmtId="0" fontId="47" fillId="7" borderId="13" xfId="0" applyFont="1" applyFill="1" applyBorder="1" applyAlignment="1">
      <alignment horizontal="center" wrapText="1" shrinkToFit="1"/>
    </xf>
    <xf numFmtId="0" fontId="47" fillId="7" borderId="51" xfId="0" applyFont="1" applyFill="1" applyBorder="1" applyAlignment="1">
      <alignment horizontal="center" wrapText="1" shrinkToFit="1"/>
    </xf>
    <xf numFmtId="0" fontId="47" fillId="3" borderId="15" xfId="0" applyFont="1" applyFill="1" applyBorder="1" applyAlignment="1">
      <alignment horizontal="center" wrapText="1" shrinkToFit="1"/>
    </xf>
    <xf numFmtId="0" fontId="47" fillId="3" borderId="51" xfId="0" applyFont="1" applyFill="1" applyBorder="1" applyAlignment="1">
      <alignment horizontal="center" wrapText="1" shrinkToFit="1"/>
    </xf>
    <xf numFmtId="0" fontId="36" fillId="24" borderId="40" xfId="0" applyFont="1" applyFill="1" applyBorder="1" applyAlignment="1">
      <alignment horizontal="center" shrinkToFit="1"/>
    </xf>
    <xf numFmtId="0" fontId="36" fillId="24" borderId="38" xfId="0" applyFont="1" applyFill="1" applyBorder="1" applyAlignment="1">
      <alignment horizontal="center" shrinkToFit="1"/>
    </xf>
    <xf numFmtId="0" fontId="47" fillId="4" borderId="13" xfId="0" applyFont="1" applyFill="1" applyBorder="1" applyAlignment="1">
      <alignment horizontal="center" wrapText="1" shrinkToFit="1"/>
    </xf>
    <xf numFmtId="0" fontId="47" fillId="4" borderId="51" xfId="0" applyFont="1" applyFill="1" applyBorder="1" applyAlignment="1">
      <alignment horizontal="center" wrapText="1" shrinkToFit="1"/>
    </xf>
    <xf numFmtId="0" fontId="47" fillId="22" borderId="13" xfId="0" applyFont="1" applyFill="1" applyBorder="1" applyAlignment="1">
      <alignment horizontal="center" wrapText="1" shrinkToFit="1"/>
    </xf>
    <xf numFmtId="0" fontId="47" fillId="22" borderId="51" xfId="0" applyFont="1" applyFill="1" applyBorder="1" applyAlignment="1">
      <alignment horizontal="center" wrapText="1" shrinkToFit="1"/>
    </xf>
    <xf numFmtId="0" fontId="37" fillId="24" borderId="13" xfId="0" applyFont="1" applyFill="1" applyBorder="1" applyAlignment="1">
      <alignment horizontal="center" wrapText="1"/>
    </xf>
    <xf numFmtId="0" fontId="37" fillId="24" borderId="51" xfId="0" applyFont="1" applyFill="1" applyBorder="1" applyAlignment="1">
      <alignment horizontal="center" wrapText="1"/>
    </xf>
    <xf numFmtId="164" fontId="34" fillId="24" borderId="28" xfId="45" applyNumberFormat="1" applyFont="1" applyFill="1" applyBorder="1" applyAlignment="1">
      <alignment horizontal="center"/>
    </xf>
    <xf numFmtId="0" fontId="51" fillId="24" borderId="39" xfId="0" applyFont="1" applyFill="1" applyBorder="1" applyAlignment="1">
      <alignment horizontal="center" shrinkToFit="1"/>
    </xf>
    <xf numFmtId="0" fontId="51" fillId="24" borderId="10" xfId="0" applyFont="1" applyFill="1" applyBorder="1" applyAlignment="1">
      <alignment horizontal="center" shrinkToFit="1"/>
    </xf>
    <xf numFmtId="0" fontId="39" fillId="4" borderId="52" xfId="0" applyFont="1" applyFill="1" applyBorder="1" applyAlignment="1">
      <alignment/>
    </xf>
    <xf numFmtId="0" fontId="34" fillId="24" borderId="26" xfId="0" applyFont="1" applyFill="1" applyBorder="1" applyAlignment="1">
      <alignment horizontal="center"/>
    </xf>
    <xf numFmtId="164" fontId="34" fillId="24" borderId="27" xfId="45" applyNumberFormat="1" applyFont="1" applyFill="1" applyBorder="1" applyAlignment="1">
      <alignment horizontal="center"/>
    </xf>
    <xf numFmtId="0" fontId="39" fillId="22" borderId="5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20.jpeg" /><Relationship Id="rId11" Type="http://schemas.openxmlformats.org/officeDocument/2006/relationships/image" Target="../media/image21.jpeg" /><Relationship Id="rId12" Type="http://schemas.openxmlformats.org/officeDocument/2006/relationships/image" Target="../media/image22.jpeg" /><Relationship Id="rId13" Type="http://schemas.openxmlformats.org/officeDocument/2006/relationships/image" Target="../media/image1.jpeg" /><Relationship Id="rId14" Type="http://schemas.openxmlformats.org/officeDocument/2006/relationships/image" Target="../media/image2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123825</xdr:rowOff>
    </xdr:from>
    <xdr:to>
      <xdr:col>2</xdr:col>
      <xdr:colOff>57150</xdr:colOff>
      <xdr:row>8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24025"/>
          <a:ext cx="876300" cy="295275"/>
        </a:xfrm>
        <a:prstGeom prst="rect">
          <a:avLst/>
        </a:prstGeom>
        <a:solidFill>
          <a:srgbClr val="FFCC99">
            <a:alpha val="83000"/>
          </a:srgbClr>
        </a:solidFill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200025</xdr:rowOff>
    </xdr:from>
    <xdr:to>
      <xdr:col>7</xdr:col>
      <xdr:colOff>266700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00025"/>
          <a:ext cx="3448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0</xdr:rowOff>
    </xdr:from>
    <xdr:to>
      <xdr:col>7</xdr:col>
      <xdr:colOff>9525</xdr:colOff>
      <xdr:row>9</xdr:row>
      <xdr:rowOff>619125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21336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0</xdr:rowOff>
    </xdr:from>
    <xdr:to>
      <xdr:col>4</xdr:col>
      <xdr:colOff>733425</xdr:colOff>
      <xdr:row>9</xdr:row>
      <xdr:rowOff>619125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213360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800100</xdr:colOff>
      <xdr:row>9</xdr:row>
      <xdr:rowOff>619125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213360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9</xdr:row>
      <xdr:rowOff>0</xdr:rowOff>
    </xdr:from>
    <xdr:to>
      <xdr:col>5</xdr:col>
      <xdr:colOff>752475</xdr:colOff>
      <xdr:row>9</xdr:row>
      <xdr:rowOff>619125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213360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0</xdr:rowOff>
    </xdr:from>
    <xdr:to>
      <xdr:col>7</xdr:col>
      <xdr:colOff>809625</xdr:colOff>
      <xdr:row>9</xdr:row>
      <xdr:rowOff>581025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43525" y="21336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8</xdr:row>
      <xdr:rowOff>533400</xdr:rowOff>
    </xdr:from>
    <xdr:to>
      <xdr:col>9</xdr:col>
      <xdr:colOff>819150</xdr:colOff>
      <xdr:row>10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72300" y="213360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</xdr:row>
      <xdr:rowOff>533400</xdr:rowOff>
    </xdr:from>
    <xdr:to>
      <xdr:col>3</xdr:col>
      <xdr:colOff>66675</xdr:colOff>
      <xdr:row>10</xdr:row>
      <xdr:rowOff>161925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0" y="213360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9</xdr:row>
      <xdr:rowOff>28575</xdr:rowOff>
    </xdr:from>
    <xdr:to>
      <xdr:col>3</xdr:col>
      <xdr:colOff>762000</xdr:colOff>
      <xdr:row>9</xdr:row>
      <xdr:rowOff>609600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95475" y="216217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11</xdr:row>
      <xdr:rowOff>19050</xdr:rowOff>
    </xdr:from>
    <xdr:to>
      <xdr:col>9</xdr:col>
      <xdr:colOff>819150</xdr:colOff>
      <xdr:row>12</xdr:row>
      <xdr:rowOff>9525</xdr:rowOff>
    </xdr:to>
    <xdr:pic>
      <xdr:nvPicPr>
        <xdr:cNvPr id="11" name="Picture 1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981825" y="32861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11</xdr:row>
      <xdr:rowOff>19050</xdr:rowOff>
    </xdr:from>
    <xdr:to>
      <xdr:col>6</xdr:col>
      <xdr:colOff>819150</xdr:colOff>
      <xdr:row>12</xdr:row>
      <xdr:rowOff>9525</xdr:rowOff>
    </xdr:to>
    <xdr:pic>
      <xdr:nvPicPr>
        <xdr:cNvPr id="12" name="Picture 1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438650" y="32861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19050</xdr:rowOff>
    </xdr:from>
    <xdr:to>
      <xdr:col>2</xdr:col>
      <xdr:colOff>819150</xdr:colOff>
      <xdr:row>12</xdr:row>
      <xdr:rowOff>9525</xdr:rowOff>
    </xdr:to>
    <xdr:pic>
      <xdr:nvPicPr>
        <xdr:cNvPr id="13" name="Picture 1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047750" y="32861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11</xdr:row>
      <xdr:rowOff>19050</xdr:rowOff>
    </xdr:from>
    <xdr:to>
      <xdr:col>7</xdr:col>
      <xdr:colOff>828675</xdr:colOff>
      <xdr:row>12</xdr:row>
      <xdr:rowOff>9525</xdr:rowOff>
    </xdr:to>
    <xdr:pic>
      <xdr:nvPicPr>
        <xdr:cNvPr id="14" name="Picture 15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295900" y="32861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11</xdr:row>
      <xdr:rowOff>19050</xdr:rowOff>
    </xdr:from>
    <xdr:to>
      <xdr:col>8</xdr:col>
      <xdr:colOff>828675</xdr:colOff>
      <xdr:row>12</xdr:row>
      <xdr:rowOff>9525</xdr:rowOff>
    </xdr:to>
    <xdr:pic>
      <xdr:nvPicPr>
        <xdr:cNvPr id="15" name="Picture 16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143625" y="32861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11</xdr:row>
      <xdr:rowOff>28575</xdr:rowOff>
    </xdr:from>
    <xdr:to>
      <xdr:col>3</xdr:col>
      <xdr:colOff>809625</xdr:colOff>
      <xdr:row>12</xdr:row>
      <xdr:rowOff>19050</xdr:rowOff>
    </xdr:to>
    <xdr:pic>
      <xdr:nvPicPr>
        <xdr:cNvPr id="16" name="Picture 1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885950" y="32956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19050</xdr:rowOff>
    </xdr:from>
    <xdr:to>
      <xdr:col>5</xdr:col>
      <xdr:colOff>809625</xdr:colOff>
      <xdr:row>12</xdr:row>
      <xdr:rowOff>9525</xdr:rowOff>
    </xdr:to>
    <xdr:pic>
      <xdr:nvPicPr>
        <xdr:cNvPr id="17" name="Picture 18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581400" y="32861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11</xdr:row>
      <xdr:rowOff>19050</xdr:rowOff>
    </xdr:from>
    <xdr:to>
      <xdr:col>4</xdr:col>
      <xdr:colOff>790575</xdr:colOff>
      <xdr:row>12</xdr:row>
      <xdr:rowOff>9525</xdr:rowOff>
    </xdr:to>
    <xdr:pic>
      <xdr:nvPicPr>
        <xdr:cNvPr id="18" name="Picture 19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714625" y="32861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</xdr:row>
      <xdr:rowOff>123825</xdr:rowOff>
    </xdr:from>
    <xdr:to>
      <xdr:col>3</xdr:col>
      <xdr:colOff>66675</xdr:colOff>
      <xdr:row>5</xdr:row>
      <xdr:rowOff>142875</xdr:rowOff>
    </xdr:to>
    <xdr:sp macro="[0]!PASSAAGIRONI">
      <xdr:nvSpPr>
        <xdr:cNvPr id="19" name="AutoShape 20"/>
        <xdr:cNvSpPr>
          <a:spLocks/>
        </xdr:cNvSpPr>
      </xdr:nvSpPr>
      <xdr:spPr>
        <a:xfrm>
          <a:off x="171450" y="752475"/>
          <a:ext cx="16954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vai ai Gironi coppa</a:t>
          </a:r>
        </a:p>
      </xdr:txBody>
    </xdr:sp>
    <xdr:clientData/>
  </xdr:twoCellAnchor>
  <xdr:twoCellAnchor>
    <xdr:from>
      <xdr:col>6</xdr:col>
      <xdr:colOff>571500</xdr:colOff>
      <xdr:row>4</xdr:row>
      <xdr:rowOff>57150</xdr:rowOff>
    </xdr:from>
    <xdr:to>
      <xdr:col>9</xdr:col>
      <xdr:colOff>371475</xdr:colOff>
      <xdr:row>5</xdr:row>
      <xdr:rowOff>133350</xdr:rowOff>
    </xdr:to>
    <xdr:sp macro="[0]!PASSAFFINALE">
      <xdr:nvSpPr>
        <xdr:cNvPr id="20" name="AutoShape 21"/>
        <xdr:cNvSpPr>
          <a:spLocks/>
        </xdr:cNvSpPr>
      </xdr:nvSpPr>
      <xdr:spPr>
        <a:xfrm>
          <a:off x="4914900" y="895350"/>
          <a:ext cx="23431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vai alla fase finale coppa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0</xdr:row>
      <xdr:rowOff>0</xdr:rowOff>
    </xdr:from>
    <xdr:to>
      <xdr:col>16</xdr:col>
      <xdr:colOff>304800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419100</xdr:colOff>
      <xdr:row>14</xdr:row>
      <xdr:rowOff>38100</xdr:rowOff>
    </xdr:from>
    <xdr:to>
      <xdr:col>12</xdr:col>
      <xdr:colOff>57150</xdr:colOff>
      <xdr:row>15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6958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238125</xdr:rowOff>
    </xdr:from>
    <xdr:to>
      <xdr:col>12</xdr:col>
      <xdr:colOff>47625</xdr:colOff>
      <xdr:row>12</xdr:row>
      <xdr:rowOff>200025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35242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8</xdr:row>
      <xdr:rowOff>333375</xdr:rowOff>
    </xdr:from>
    <xdr:to>
      <xdr:col>11</xdr:col>
      <xdr:colOff>66675</xdr:colOff>
      <xdr:row>10</xdr:row>
      <xdr:rowOff>323850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293370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8</xdr:row>
      <xdr:rowOff>0</xdr:rowOff>
    </xdr:from>
    <xdr:to>
      <xdr:col>12</xdr:col>
      <xdr:colOff>9525</xdr:colOff>
      <xdr:row>9</xdr:row>
      <xdr:rowOff>238125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2600325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295275</xdr:rowOff>
    </xdr:from>
    <xdr:to>
      <xdr:col>12</xdr:col>
      <xdr:colOff>0</xdr:colOff>
      <xdr:row>3</xdr:row>
      <xdr:rowOff>266700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9550" y="4953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114300</xdr:rowOff>
    </xdr:from>
    <xdr:to>
      <xdr:col>10</xdr:col>
      <xdr:colOff>714375</xdr:colOff>
      <xdr:row>2</xdr:row>
      <xdr:rowOff>200025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77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257175</xdr:rowOff>
    </xdr:from>
    <xdr:to>
      <xdr:col>11</xdr:col>
      <xdr:colOff>114300</xdr:colOff>
      <xdr:row>5</xdr:row>
      <xdr:rowOff>209550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15175" y="1143000"/>
          <a:ext cx="828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11</xdr:row>
      <xdr:rowOff>209550</xdr:rowOff>
    </xdr:from>
    <xdr:to>
      <xdr:col>11</xdr:col>
      <xdr:colOff>85725</xdr:colOff>
      <xdr:row>13</xdr:row>
      <xdr:rowOff>228600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3838575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742950</xdr:colOff>
      <xdr:row>5</xdr:row>
      <xdr:rowOff>152400</xdr:rowOff>
    </xdr:from>
    <xdr:to>
      <xdr:col>11</xdr:col>
      <xdr:colOff>666750</xdr:colOff>
      <xdr:row>7</xdr:row>
      <xdr:rowOff>123825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00975" y="17240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402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142875</xdr:colOff>
      <xdr:row>1</xdr:row>
      <xdr:rowOff>76200</xdr:rowOff>
    </xdr:from>
    <xdr:to>
      <xdr:col>18</xdr:col>
      <xdr:colOff>828675</xdr:colOff>
      <xdr:row>6</xdr:row>
      <xdr:rowOff>228600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78125" y="276225"/>
          <a:ext cx="6858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41</xdr:row>
      <xdr:rowOff>104775</xdr:rowOff>
    </xdr:from>
    <xdr:to>
      <xdr:col>5</xdr:col>
      <xdr:colOff>180975</xdr:colOff>
      <xdr:row>49</xdr:row>
      <xdr:rowOff>200025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3875" y="12287250"/>
          <a:ext cx="25812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42</xdr:row>
      <xdr:rowOff>28575</xdr:rowOff>
    </xdr:from>
    <xdr:to>
      <xdr:col>8</xdr:col>
      <xdr:colOff>590550</xdr:colOff>
      <xdr:row>49</xdr:row>
      <xdr:rowOff>238125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12487275"/>
          <a:ext cx="29241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29</xdr:row>
      <xdr:rowOff>28575</xdr:rowOff>
    </xdr:from>
    <xdr:to>
      <xdr:col>8</xdr:col>
      <xdr:colOff>552450</xdr:colOff>
      <xdr:row>29</xdr:row>
      <xdr:rowOff>276225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81550" y="889635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38100</xdr:rowOff>
    </xdr:from>
    <xdr:to>
      <xdr:col>8</xdr:col>
      <xdr:colOff>381000</xdr:colOff>
      <xdr:row>38</xdr:row>
      <xdr:rowOff>266700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71750" y="9182100"/>
          <a:ext cx="33242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16</xdr:row>
      <xdr:rowOff>85725</xdr:rowOff>
    </xdr:from>
    <xdr:to>
      <xdr:col>18</xdr:col>
      <xdr:colOff>847725</xdr:colOff>
      <xdr:row>22</xdr:row>
      <xdr:rowOff>200025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87650" y="5362575"/>
          <a:ext cx="6953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32</xdr:row>
      <xdr:rowOff>104775</xdr:rowOff>
    </xdr:from>
    <xdr:to>
      <xdr:col>18</xdr:col>
      <xdr:colOff>838200</xdr:colOff>
      <xdr:row>38</xdr:row>
      <xdr:rowOff>219075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87650" y="9801225"/>
          <a:ext cx="6858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14</xdr:row>
      <xdr:rowOff>28575</xdr:rowOff>
    </xdr:from>
    <xdr:to>
      <xdr:col>8</xdr:col>
      <xdr:colOff>114300</xdr:colOff>
      <xdr:row>14</xdr:row>
      <xdr:rowOff>276225</xdr:rowOff>
    </xdr:to>
    <xdr:sp macro="[0]!MENU">
      <xdr:nvSpPr>
        <xdr:cNvPr id="42" name="AutoShape 43"/>
        <xdr:cNvSpPr>
          <a:spLocks/>
        </xdr:cNvSpPr>
      </xdr:nvSpPr>
      <xdr:spPr>
        <a:xfrm>
          <a:off x="4295775" y="4686300"/>
          <a:ext cx="1333500" cy="2476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2000" kern="10" spc="0">
              <a:ln w="12700" cmpd="sng">
                <a:noFill/>
              </a:ln>
              <a:solidFill>
                <a:srgbClr val="FF9900"/>
              </a:soli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Torna a menù</a:t>
          </a:r>
        </a:p>
      </xdr:txBody>
    </xdr:sp>
    <xdr:clientData/>
  </xdr:twoCellAnchor>
  <xdr:twoCellAnchor>
    <xdr:from>
      <xdr:col>5</xdr:col>
      <xdr:colOff>809625</xdr:colOff>
      <xdr:row>7</xdr:row>
      <xdr:rowOff>133350</xdr:rowOff>
    </xdr:from>
    <xdr:to>
      <xdr:col>8</xdr:col>
      <xdr:colOff>495300</xdr:colOff>
      <xdr:row>8</xdr:row>
      <xdr:rowOff>209550</xdr:rowOff>
    </xdr:to>
    <xdr:sp macro="[0]!PASSAFFINALE">
      <xdr:nvSpPr>
        <xdr:cNvPr id="43" name="AutoShape 45"/>
        <xdr:cNvSpPr>
          <a:spLocks/>
        </xdr:cNvSpPr>
      </xdr:nvSpPr>
      <xdr:spPr>
        <a:xfrm>
          <a:off x="3733800" y="2390775"/>
          <a:ext cx="22764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vai alla fase finale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82</xdr:row>
      <xdr:rowOff>0</xdr:rowOff>
    </xdr:from>
    <xdr:to>
      <xdr:col>13</xdr:col>
      <xdr:colOff>0</xdr:colOff>
      <xdr:row>82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650557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82</xdr:row>
      <xdr:rowOff>0</xdr:rowOff>
    </xdr:from>
    <xdr:to>
      <xdr:col>13</xdr:col>
      <xdr:colOff>0</xdr:colOff>
      <xdr:row>82</xdr:row>
      <xdr:rowOff>0</xdr:rowOff>
    </xdr:to>
    <xdr:sp>
      <xdr:nvSpPr>
        <xdr:cNvPr id="2" name="Line 3"/>
        <xdr:cNvSpPr>
          <a:spLocks/>
        </xdr:cNvSpPr>
      </xdr:nvSpPr>
      <xdr:spPr>
        <a:xfrm>
          <a:off x="650557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38100</xdr:colOff>
      <xdr:row>3</xdr:row>
      <xdr:rowOff>38100</xdr:rowOff>
    </xdr:from>
    <xdr:to>
      <xdr:col>7</xdr:col>
      <xdr:colOff>619125</xdr:colOff>
      <xdr:row>11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0"/>
          <a:ext cx="32861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</xdr:row>
      <xdr:rowOff>0</xdr:rowOff>
    </xdr:from>
    <xdr:to>
      <xdr:col>7</xdr:col>
      <xdr:colOff>76200</xdr:colOff>
      <xdr:row>3</xdr:row>
      <xdr:rowOff>57150</xdr:rowOff>
    </xdr:to>
    <xdr:sp macro="[0]!MENU">
      <xdr:nvSpPr>
        <xdr:cNvPr id="4" name="AutoShape 6"/>
        <xdr:cNvSpPr>
          <a:spLocks/>
        </xdr:cNvSpPr>
      </xdr:nvSpPr>
      <xdr:spPr>
        <a:xfrm>
          <a:off x="2505075" y="161925"/>
          <a:ext cx="1228725" cy="3333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1600" b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Torna a menù</a:t>
          </a:r>
        </a:p>
      </xdr:txBody>
    </xdr:sp>
    <xdr:clientData/>
  </xdr:twoCellAnchor>
  <xdr:twoCellAnchor editAs="oneCell">
    <xdr:from>
      <xdr:col>4</xdr:col>
      <xdr:colOff>552450</xdr:colOff>
      <xdr:row>11</xdr:row>
      <xdr:rowOff>0</xdr:rowOff>
    </xdr:from>
    <xdr:to>
      <xdr:col>6</xdr:col>
      <xdr:colOff>485775</xdr:colOff>
      <xdr:row>11</xdr:row>
      <xdr:rowOff>247650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264795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2</xdr:row>
      <xdr:rowOff>0</xdr:rowOff>
    </xdr:from>
    <xdr:to>
      <xdr:col>4</xdr:col>
      <xdr:colOff>647700</xdr:colOff>
      <xdr:row>3</xdr:row>
      <xdr:rowOff>0</xdr:rowOff>
    </xdr:to>
    <xdr:sp macro="[0]!PASSAAGIRONI">
      <xdr:nvSpPr>
        <xdr:cNvPr id="6" name="AutoShape 7"/>
        <xdr:cNvSpPr>
          <a:spLocks/>
        </xdr:cNvSpPr>
      </xdr:nvSpPr>
      <xdr:spPr>
        <a:xfrm>
          <a:off x="1038225" y="161925"/>
          <a:ext cx="12382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Garamond"/>
              <a:cs typeface="Garamond"/>
            </a:rPr>
            <a:t>vai ai Gironi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1:V23"/>
  <sheetViews>
    <sheetView tabSelected="1" zoomScale="115" zoomScaleNormal="115" zoomScaleSheetLayoutView="85" workbookViewId="0" topLeftCell="A1">
      <selection activeCell="C31" sqref="C31"/>
    </sheetView>
  </sheetViews>
  <sheetFormatPr defaultColWidth="9.140625" defaultRowHeight="12.75"/>
  <cols>
    <col min="1" max="1" width="1.57421875" style="2" customWidth="1"/>
    <col min="2" max="10" width="12.7109375" style="2" customWidth="1"/>
    <col min="11" max="11" width="1.421875" style="2" customWidth="1"/>
    <col min="12" max="27" width="9.140625" style="2" customWidth="1"/>
    <col min="28" max="35" width="10.8515625" style="2" customWidth="1"/>
    <col min="36" max="16384" width="9.140625" style="2" customWidth="1"/>
  </cols>
  <sheetData>
    <row r="1" spans="13:16" ht="16.5" customHeight="1">
      <c r="M1" s="162"/>
      <c r="N1" s="162"/>
      <c r="O1" s="162"/>
      <c r="P1" s="20"/>
    </row>
    <row r="2" spans="2:16" ht="16.5" customHeight="1">
      <c r="B2" s="202"/>
      <c r="C2" s="3"/>
      <c r="H2" s="3"/>
      <c r="I2" s="3"/>
      <c r="M2" s="162"/>
      <c r="N2" s="162"/>
      <c r="O2" s="162"/>
      <c r="P2" s="20"/>
    </row>
    <row r="3" spans="2:22" ht="16.5">
      <c r="B3" s="202"/>
      <c r="C3" s="3"/>
      <c r="E3" s="3"/>
      <c r="F3" s="3"/>
      <c r="H3" s="4"/>
      <c r="I3" s="3"/>
      <c r="M3" s="162"/>
      <c r="N3" s="163"/>
      <c r="O3" s="162"/>
      <c r="P3" s="20"/>
      <c r="S3" s="5"/>
      <c r="T3" s="5"/>
      <c r="U3" s="5"/>
      <c r="V3" s="6"/>
    </row>
    <row r="4" spans="13:19" ht="16.5">
      <c r="M4" s="162"/>
      <c r="N4" s="163"/>
      <c r="O4" s="162"/>
      <c r="P4" s="20"/>
      <c r="S4" s="5"/>
    </row>
    <row r="5" spans="13:16" ht="15">
      <c r="M5" s="162"/>
      <c r="N5" s="163"/>
      <c r="O5" s="162"/>
      <c r="P5" s="20"/>
    </row>
    <row r="6" spans="13:16" ht="12.75" customHeight="1">
      <c r="M6" s="162"/>
      <c r="N6" s="164"/>
      <c r="O6" s="20"/>
      <c r="P6" s="20"/>
    </row>
    <row r="7" spans="4:16" ht="15" customHeight="1">
      <c r="D7" s="3"/>
      <c r="F7" s="160" t="s">
        <v>0</v>
      </c>
      <c r="G7" s="3"/>
      <c r="M7" s="162"/>
      <c r="N7" s="76"/>
      <c r="O7" s="20"/>
      <c r="P7" s="20"/>
    </row>
    <row r="8" spans="2:18" s="7" customFormat="1" ht="17.25" customHeight="1">
      <c r="B8" s="158"/>
      <c r="D8" s="159"/>
      <c r="E8" s="159"/>
      <c r="F8" s="160" t="s">
        <v>1</v>
      </c>
      <c r="H8" s="159"/>
      <c r="I8" s="159"/>
      <c r="J8" s="159"/>
      <c r="M8" s="1"/>
      <c r="N8" s="1"/>
      <c r="O8" s="2"/>
      <c r="P8" s="2"/>
      <c r="Q8" s="2"/>
      <c r="R8" s="2"/>
    </row>
    <row r="9" spans="3:10" ht="42" customHeight="1">
      <c r="C9" s="8" t="s">
        <v>2</v>
      </c>
      <c r="D9" s="8" t="s">
        <v>3</v>
      </c>
      <c r="E9" s="8" t="s">
        <v>4</v>
      </c>
      <c r="F9" s="9" t="s">
        <v>5</v>
      </c>
      <c r="G9" s="9" t="s">
        <v>6</v>
      </c>
      <c r="H9" s="8" t="s">
        <v>7</v>
      </c>
      <c r="I9" s="8" t="s">
        <v>8</v>
      </c>
      <c r="J9" s="9" t="s">
        <v>9</v>
      </c>
    </row>
    <row r="10" ht="54.75" customHeight="1">
      <c r="B10" s="10" t="s">
        <v>10</v>
      </c>
    </row>
    <row r="11" spans="2:10" s="13" customFormat="1" ht="34.5" customHeight="1">
      <c r="B11" s="11" t="s">
        <v>11</v>
      </c>
      <c r="C11" s="12" t="s">
        <v>12</v>
      </c>
      <c r="D11" s="12" t="s">
        <v>13</v>
      </c>
      <c r="E11" s="12" t="s">
        <v>13</v>
      </c>
      <c r="F11" s="12" t="s">
        <v>14</v>
      </c>
      <c r="G11" s="12" t="s">
        <v>15</v>
      </c>
      <c r="H11" s="12" t="s">
        <v>14</v>
      </c>
      <c r="I11" s="12" t="s">
        <v>13</v>
      </c>
      <c r="J11" s="12" t="s">
        <v>16</v>
      </c>
    </row>
    <row r="12" ht="57.75" customHeight="1">
      <c r="B12" s="10" t="s">
        <v>17</v>
      </c>
    </row>
    <row r="13" ht="18.75" customHeight="1">
      <c r="B13" s="14"/>
    </row>
    <row r="14" spans="2:6" ht="16.5">
      <c r="B14" s="161"/>
      <c r="F14" s="160" t="s">
        <v>18</v>
      </c>
    </row>
    <row r="15" spans="3:9" ht="16.5">
      <c r="C15" s="10" t="s">
        <v>19</v>
      </c>
      <c r="D15" s="10" t="s">
        <v>20</v>
      </c>
      <c r="E15" s="10" t="s">
        <v>21</v>
      </c>
      <c r="F15" s="10" t="s">
        <v>22</v>
      </c>
      <c r="G15" s="10" t="s">
        <v>23</v>
      </c>
      <c r="H15" s="10" t="s">
        <v>24</v>
      </c>
      <c r="I15" s="10" t="s">
        <v>25</v>
      </c>
    </row>
    <row r="16" spans="2:9" ht="19.5" customHeight="1">
      <c r="B16" s="165" t="s">
        <v>26</v>
      </c>
      <c r="C16" s="166" t="s">
        <v>27</v>
      </c>
      <c r="D16" s="166" t="s">
        <v>28</v>
      </c>
      <c r="E16" s="166" t="s">
        <v>29</v>
      </c>
      <c r="F16" s="166" t="s">
        <v>30</v>
      </c>
      <c r="G16" s="166" t="s">
        <v>31</v>
      </c>
      <c r="H16" s="166" t="s">
        <v>29</v>
      </c>
      <c r="I16" s="167" t="s">
        <v>32</v>
      </c>
    </row>
    <row r="17" spans="2:9" ht="19.5" customHeight="1">
      <c r="B17" s="165" t="s">
        <v>33</v>
      </c>
      <c r="C17" s="168" t="s">
        <v>34</v>
      </c>
      <c r="D17" s="201" t="s">
        <v>35</v>
      </c>
      <c r="E17" s="168" t="s">
        <v>36</v>
      </c>
      <c r="F17" s="168" t="s">
        <v>31</v>
      </c>
      <c r="G17" s="168" t="s">
        <v>37</v>
      </c>
      <c r="H17" s="168" t="s">
        <v>31</v>
      </c>
      <c r="I17" s="168" t="s">
        <v>38</v>
      </c>
    </row>
    <row r="18" spans="2:9" ht="19.5" customHeight="1">
      <c r="B18" s="165" t="s">
        <v>39</v>
      </c>
      <c r="C18" s="168" t="s">
        <v>40</v>
      </c>
      <c r="D18" s="201"/>
      <c r="E18" s="168" t="s">
        <v>27</v>
      </c>
      <c r="F18" s="168" t="s">
        <v>29</v>
      </c>
      <c r="G18" s="168" t="s">
        <v>36</v>
      </c>
      <c r="H18" s="168" t="s">
        <v>41</v>
      </c>
      <c r="I18" s="168" t="s">
        <v>31</v>
      </c>
    </row>
    <row r="19" spans="2:9" ht="7.5" customHeight="1">
      <c r="B19" s="165"/>
      <c r="C19" s="169"/>
      <c r="D19" s="169"/>
      <c r="E19" s="169"/>
      <c r="F19" s="169"/>
      <c r="G19" s="169"/>
      <c r="H19" s="169"/>
      <c r="I19" s="169"/>
    </row>
    <row r="20" spans="2:9" ht="18">
      <c r="B20" s="165" t="s">
        <v>42</v>
      </c>
      <c r="C20" s="168" t="s">
        <v>43</v>
      </c>
      <c r="D20" s="168" t="s">
        <v>36</v>
      </c>
      <c r="E20" s="168" t="s">
        <v>29</v>
      </c>
      <c r="F20" s="168" t="s">
        <v>44</v>
      </c>
      <c r="G20" s="168" t="s">
        <v>44</v>
      </c>
      <c r="H20" s="168" t="s">
        <v>45</v>
      </c>
      <c r="I20" s="168" t="s">
        <v>46</v>
      </c>
    </row>
    <row r="21" spans="2:9" ht="6.75" customHeight="1">
      <c r="B21" s="15"/>
      <c r="C21" s="15"/>
      <c r="D21" s="15"/>
      <c r="E21" s="14"/>
      <c r="F21" s="14"/>
      <c r="G21" s="15"/>
      <c r="H21" s="14"/>
      <c r="I21" s="14"/>
    </row>
    <row r="22" spans="2:7" ht="38.25">
      <c r="B22" s="11" t="s">
        <v>47</v>
      </c>
      <c r="C22" s="16"/>
      <c r="D22" s="16" t="s">
        <v>48</v>
      </c>
      <c r="E22" s="170" t="s">
        <v>49</v>
      </c>
      <c r="F22" s="170" t="s">
        <v>50</v>
      </c>
      <c r="G22" s="16"/>
    </row>
    <row r="23" spans="2:7" ht="38.25">
      <c r="B23" s="16"/>
      <c r="C23" s="16"/>
      <c r="D23" s="17" t="s">
        <v>51</v>
      </c>
      <c r="E23" s="170" t="s">
        <v>52</v>
      </c>
      <c r="F23" s="170" t="s">
        <v>53</v>
      </c>
      <c r="G23" s="16"/>
    </row>
    <row r="24" ht="6" customHeight="1"/>
    <row r="25" ht="6.75" customHeight="1"/>
  </sheetData>
  <mergeCells count="2">
    <mergeCell ref="D17:D18"/>
    <mergeCell ref="B2:B3"/>
  </mergeCells>
  <printOptions horizontalCentered="1" verticalCentered="1"/>
  <pageMargins left="0.48" right="0.62" top="0.61" bottom="0.63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Z110"/>
  <sheetViews>
    <sheetView zoomScaleSheetLayoutView="25" workbookViewId="0" topLeftCell="A1">
      <selection activeCell="B30" sqref="B30"/>
    </sheetView>
  </sheetViews>
  <sheetFormatPr defaultColWidth="9.140625" defaultRowHeight="12.75"/>
  <cols>
    <col min="1" max="1" width="2.421875" style="18" customWidth="1"/>
    <col min="2" max="3" width="15.421875" style="18" customWidth="1"/>
    <col min="4" max="4" width="5.28125" style="18" customWidth="1"/>
    <col min="5" max="5" width="5.28125" style="2" customWidth="1"/>
    <col min="6" max="6" width="15.140625" style="71" customWidth="1"/>
    <col min="7" max="7" width="12.140625" style="71" customWidth="1"/>
    <col min="8" max="8" width="11.57421875" style="71" bestFit="1" customWidth="1"/>
    <col min="9" max="11" width="11.57421875" style="71" customWidth="1"/>
    <col min="12" max="12" width="11.57421875" style="20" customWidth="1"/>
    <col min="13" max="13" width="13.57421875" style="23" customWidth="1"/>
    <col min="14" max="14" width="22.28125" style="0" customWidth="1"/>
    <col min="15" max="26" width="16.28125" style="0" customWidth="1"/>
  </cols>
  <sheetData>
    <row r="1" spans="4:26" ht="15.75" customHeight="1" thickBot="1">
      <c r="D1" s="19"/>
      <c r="E1" s="20"/>
      <c r="F1" s="2"/>
      <c r="G1" s="2"/>
      <c r="H1" s="2"/>
      <c r="I1" s="2"/>
      <c r="J1" s="2"/>
      <c r="K1" s="2"/>
      <c r="M1" s="19"/>
      <c r="N1" s="21"/>
      <c r="O1" s="22" t="s">
        <v>54</v>
      </c>
      <c r="P1" s="23"/>
      <c r="Q1" s="23"/>
      <c r="R1" s="23"/>
      <c r="S1" s="23"/>
      <c r="T1" s="23"/>
      <c r="U1" s="23"/>
      <c r="V1" s="23"/>
      <c r="W1" s="23"/>
      <c r="X1" s="23"/>
      <c r="Y1" s="24"/>
      <c r="Z1" s="24"/>
    </row>
    <row r="2" spans="2:26" ht="27" customHeight="1" thickBot="1">
      <c r="B2" s="229" t="s">
        <v>55</v>
      </c>
      <c r="C2" s="200"/>
      <c r="D2" s="230" t="s">
        <v>56</v>
      </c>
      <c r="E2" s="230"/>
      <c r="F2" s="173"/>
      <c r="G2" s="173"/>
      <c r="H2" s="173"/>
      <c r="I2" s="173"/>
      <c r="J2" s="174"/>
      <c r="K2" s="2"/>
      <c r="L2" s="25"/>
      <c r="M2" s="19"/>
      <c r="N2" s="209" t="s">
        <v>57</v>
      </c>
      <c r="O2" s="210"/>
      <c r="P2" s="210"/>
      <c r="Q2" s="210" t="s">
        <v>58</v>
      </c>
      <c r="R2" s="217"/>
      <c r="S2" s="18"/>
      <c r="T2" s="209" t="s">
        <v>59</v>
      </c>
      <c r="U2" s="210"/>
      <c r="V2" s="217"/>
      <c r="W2" s="223" t="s">
        <v>60</v>
      </c>
      <c r="X2" s="23"/>
      <c r="Y2" s="18"/>
      <c r="Z2" s="18"/>
    </row>
    <row r="3" spans="1:26" ht="27" customHeight="1" thickBot="1">
      <c r="A3" s="26">
        <v>1</v>
      </c>
      <c r="B3" s="228" t="s">
        <v>9</v>
      </c>
      <c r="C3" s="228" t="str">
        <f>Q5</f>
        <v>Ac. Barata</v>
      </c>
      <c r="D3" s="148">
        <f>T4</f>
        <v>1</v>
      </c>
      <c r="E3" s="149">
        <f>V4</f>
        <v>2</v>
      </c>
      <c r="F3" s="184" t="s">
        <v>61</v>
      </c>
      <c r="G3" s="175" t="s">
        <v>62</v>
      </c>
      <c r="H3" s="175" t="s">
        <v>63</v>
      </c>
      <c r="I3" s="175" t="s">
        <v>64</v>
      </c>
      <c r="J3" s="175" t="s">
        <v>65</v>
      </c>
      <c r="K3" s="2"/>
      <c r="L3" s="27"/>
      <c r="M3" s="19"/>
      <c r="N3" s="211"/>
      <c r="O3" s="212"/>
      <c r="P3" s="212"/>
      <c r="Q3" s="212"/>
      <c r="R3" s="218"/>
      <c r="S3" s="18"/>
      <c r="T3" s="211"/>
      <c r="U3" s="212"/>
      <c r="V3" s="218"/>
      <c r="W3" s="224"/>
      <c r="X3" s="23"/>
      <c r="Y3" s="18"/>
      <c r="Z3" s="18"/>
    </row>
    <row r="4" spans="1:26" ht="27" customHeight="1" thickBot="1">
      <c r="A4" s="26">
        <v>1</v>
      </c>
      <c r="B4" s="143" t="s">
        <v>5</v>
      </c>
      <c r="C4" s="143" t="str">
        <f>Q4</f>
        <v>Oddio Caronte</v>
      </c>
      <c r="D4" s="148">
        <f>T5</f>
        <v>2</v>
      </c>
      <c r="E4" s="149">
        <f>V5</f>
        <v>1</v>
      </c>
      <c r="F4" s="28" t="str">
        <f>N9</f>
        <v>Supertramp</v>
      </c>
      <c r="G4" s="29">
        <f>P9+P25+P41-(F17+H17+J17)</f>
        <v>0</v>
      </c>
      <c r="H4" s="176">
        <f>Q9+Q25+Q41</f>
        <v>1</v>
      </c>
      <c r="I4" s="176">
        <f>R9+R25+R41</f>
        <v>2</v>
      </c>
      <c r="J4" s="177">
        <f>H4-I4</f>
        <v>-1</v>
      </c>
      <c r="K4" s="2"/>
      <c r="L4" s="27"/>
      <c r="M4" s="19"/>
      <c r="N4" s="30" t="str">
        <f aca="true" t="shared" si="0" ref="N4:O7">N9</f>
        <v>Supertramp</v>
      </c>
      <c r="O4" s="30">
        <f t="shared" si="0"/>
        <v>66</v>
      </c>
      <c r="P4" s="30" t="s">
        <v>66</v>
      </c>
      <c r="Q4" s="30" t="str">
        <f aca="true" t="shared" si="1" ref="Q4:R7">N13</f>
        <v>Oddio Caronte</v>
      </c>
      <c r="R4" s="30">
        <f t="shared" si="1"/>
        <v>72</v>
      </c>
      <c r="S4" s="23"/>
      <c r="T4" s="31">
        <f>Q9</f>
        <v>1</v>
      </c>
      <c r="U4" s="32" t="s">
        <v>67</v>
      </c>
      <c r="V4" s="31">
        <f>Q13</f>
        <v>2</v>
      </c>
      <c r="W4" s="33">
        <f>IF(T4&lt;V4,2,IF(T4&gt;V4,1,IF(T4=V4,"X")))</f>
        <v>2</v>
      </c>
      <c r="X4" s="23"/>
      <c r="Y4" s="18"/>
      <c r="Z4" s="18"/>
    </row>
    <row r="5" spans="1:26" ht="27" customHeight="1" thickBot="1">
      <c r="A5" s="26">
        <v>2</v>
      </c>
      <c r="B5" s="144" t="s">
        <v>9</v>
      </c>
      <c r="C5" s="144" t="s">
        <v>5</v>
      </c>
      <c r="D5" s="150">
        <f>T20</f>
        <v>0</v>
      </c>
      <c r="E5" s="151">
        <f>V20</f>
        <v>0</v>
      </c>
      <c r="F5" s="34" t="str">
        <f>N10</f>
        <v>Cyborg</v>
      </c>
      <c r="G5" s="35">
        <f>P10+P29+P42-(F17+H17+J17)</f>
        <v>3</v>
      </c>
      <c r="H5" s="178">
        <f>Q16+Q32+Q47</f>
        <v>0</v>
      </c>
      <c r="I5" s="178">
        <f>R16+R32+R47</f>
        <v>1</v>
      </c>
      <c r="J5" s="177">
        <f>H5-I5</f>
        <v>-1</v>
      </c>
      <c r="K5" s="2"/>
      <c r="L5" s="27"/>
      <c r="M5" s="19"/>
      <c r="N5" s="30" t="str">
        <f t="shared" si="0"/>
        <v>Cyborg</v>
      </c>
      <c r="O5" s="30">
        <f t="shared" si="0"/>
        <v>72</v>
      </c>
      <c r="P5" s="30" t="s">
        <v>66</v>
      </c>
      <c r="Q5" s="30" t="str">
        <f t="shared" si="1"/>
        <v>Ac. Barata</v>
      </c>
      <c r="R5" s="30">
        <f t="shared" si="1"/>
        <v>66</v>
      </c>
      <c r="S5" s="23"/>
      <c r="T5" s="31">
        <f>Q10</f>
        <v>2</v>
      </c>
      <c r="U5" s="36" t="s">
        <v>67</v>
      </c>
      <c r="V5" s="31">
        <f>Q14</f>
        <v>1</v>
      </c>
      <c r="W5" s="37">
        <f>IF(T5&lt;V5,2,IF(T5&gt;V5,1,IF(T5=V5,"X")))</f>
        <v>1</v>
      </c>
      <c r="X5" s="23"/>
      <c r="Y5" s="18"/>
      <c r="Z5" s="18"/>
    </row>
    <row r="6" spans="1:26" ht="27" customHeight="1" thickBot="1">
      <c r="A6" s="26">
        <v>2</v>
      </c>
      <c r="B6" s="144" t="s">
        <v>68</v>
      </c>
      <c r="C6" s="144" t="s">
        <v>69</v>
      </c>
      <c r="D6" s="150">
        <f>T21</f>
        <v>0</v>
      </c>
      <c r="E6" s="151">
        <f>V21</f>
        <v>0</v>
      </c>
      <c r="F6" s="34" t="str">
        <f>N13</f>
        <v>Oddio Caronte</v>
      </c>
      <c r="G6" s="35">
        <f>P13+P26+P46-(F17+H17+J17)</f>
        <v>3</v>
      </c>
      <c r="H6" s="178">
        <f>Q13+Q26+Q46</f>
        <v>2</v>
      </c>
      <c r="I6" s="178">
        <f>R13+R26+R46</f>
        <v>1</v>
      </c>
      <c r="J6" s="177">
        <f>H6-I6</f>
        <v>1</v>
      </c>
      <c r="K6" s="2"/>
      <c r="L6" s="27"/>
      <c r="M6" s="19"/>
      <c r="N6" s="30" t="str">
        <f t="shared" si="0"/>
        <v>Na Sporkòva</v>
      </c>
      <c r="O6" s="30">
        <f t="shared" si="0"/>
        <v>70</v>
      </c>
      <c r="P6" s="30" t="s">
        <v>66</v>
      </c>
      <c r="Q6" s="30" t="str">
        <f t="shared" si="1"/>
        <v>Aifellatio</v>
      </c>
      <c r="R6" s="30">
        <f t="shared" si="1"/>
        <v>69</v>
      </c>
      <c r="S6" s="23"/>
      <c r="T6" s="31">
        <f>Q11</f>
        <v>1</v>
      </c>
      <c r="U6" s="36" t="s">
        <v>67</v>
      </c>
      <c r="V6" s="31">
        <f>Q15</f>
        <v>1</v>
      </c>
      <c r="W6" s="37" t="str">
        <f>IF(T6&lt;V6,2,IF(T6&gt;V6,1,IF(T6=V6,"X")))</f>
        <v>X</v>
      </c>
      <c r="X6" s="23"/>
      <c r="Y6" s="18"/>
      <c r="Z6" s="18"/>
    </row>
    <row r="7" spans="1:26" ht="27" customHeight="1" thickBot="1">
      <c r="A7" s="26">
        <v>3</v>
      </c>
      <c r="B7" s="145" t="s">
        <v>9</v>
      </c>
      <c r="C7" s="145" t="s">
        <v>69</v>
      </c>
      <c r="D7" s="152">
        <f>T36</f>
        <v>0</v>
      </c>
      <c r="E7" s="153">
        <f>V36</f>
        <v>0</v>
      </c>
      <c r="F7" s="38" t="str">
        <f>N14</f>
        <v>Ac. Barata</v>
      </c>
      <c r="G7" s="39">
        <f>P14+P30+P45-(F17+H17+J17)</f>
        <v>0</v>
      </c>
      <c r="H7" s="179">
        <f>Q14+Q30+Q45</f>
        <v>1</v>
      </c>
      <c r="I7" s="179">
        <f>R14+R30+R45</f>
        <v>2</v>
      </c>
      <c r="J7" s="177">
        <f>H7-I7</f>
        <v>-1</v>
      </c>
      <c r="K7" s="2"/>
      <c r="L7" s="27"/>
      <c r="M7" s="19"/>
      <c r="N7" s="30" t="str">
        <f t="shared" si="0"/>
        <v>Boca Apes</v>
      </c>
      <c r="O7" s="30">
        <f t="shared" si="0"/>
        <v>70</v>
      </c>
      <c r="P7" s="30" t="s">
        <v>66</v>
      </c>
      <c r="Q7" s="30" t="str">
        <f t="shared" si="1"/>
        <v>MVV Maastricht</v>
      </c>
      <c r="R7" s="30">
        <f t="shared" si="1"/>
        <v>64</v>
      </c>
      <c r="S7" s="23"/>
      <c r="T7" s="40">
        <f>Q12</f>
        <v>1</v>
      </c>
      <c r="U7" s="41" t="s">
        <v>67</v>
      </c>
      <c r="V7" s="31">
        <f>Q16</f>
        <v>0</v>
      </c>
      <c r="W7" s="37">
        <f>IF(T7&lt;V7,2,IF(T7&gt;V7,1,IF(T7=V7,"X")))</f>
        <v>1</v>
      </c>
      <c r="X7" s="23"/>
      <c r="Y7" s="18"/>
      <c r="Z7" s="18"/>
    </row>
    <row r="8" spans="1:26" ht="27" customHeight="1" thickBot="1">
      <c r="A8" s="26">
        <v>3</v>
      </c>
      <c r="B8" s="231" t="s">
        <v>5</v>
      </c>
      <c r="C8" s="231" t="s">
        <v>68</v>
      </c>
      <c r="D8" s="154">
        <f>T37</f>
        <v>0</v>
      </c>
      <c r="E8" s="155">
        <f>V37</f>
        <v>0</v>
      </c>
      <c r="F8" s="180"/>
      <c r="G8" s="180"/>
      <c r="H8" s="180"/>
      <c r="I8" s="180"/>
      <c r="J8" s="181"/>
      <c r="K8" s="2"/>
      <c r="L8" s="27"/>
      <c r="M8" s="19"/>
      <c r="N8" s="42" t="s">
        <v>70</v>
      </c>
      <c r="O8" s="43" t="s">
        <v>71</v>
      </c>
      <c r="P8" s="43" t="s">
        <v>72</v>
      </c>
      <c r="Q8" s="43" t="s">
        <v>73</v>
      </c>
      <c r="R8" s="44" t="s">
        <v>74</v>
      </c>
      <c r="S8" s="45" t="s">
        <v>75</v>
      </c>
      <c r="T8" s="46"/>
      <c r="U8" s="46"/>
      <c r="V8" s="46"/>
      <c r="W8" s="47"/>
      <c r="X8" s="23"/>
      <c r="Y8" s="18"/>
      <c r="Z8" s="23"/>
    </row>
    <row r="9" spans="2:26" ht="27" customHeight="1" thickBot="1">
      <c r="B9" s="229" t="s">
        <v>76</v>
      </c>
      <c r="C9" s="200"/>
      <c r="D9" s="230" t="s">
        <v>56</v>
      </c>
      <c r="E9" s="225" t="s">
        <v>56</v>
      </c>
      <c r="F9" s="182"/>
      <c r="G9" s="182"/>
      <c r="H9" s="182"/>
      <c r="I9" s="182"/>
      <c r="J9" s="183"/>
      <c r="K9" s="2"/>
      <c r="L9" s="25"/>
      <c r="M9" s="19"/>
      <c r="N9" s="48" t="str">
        <f aca="true" t="shared" si="2" ref="N9:O16">E19</f>
        <v>Supertramp</v>
      </c>
      <c r="O9" s="49">
        <f t="shared" si="2"/>
        <v>66</v>
      </c>
      <c r="P9" s="50">
        <f aca="true" t="shared" si="3" ref="P9:P16">IF(Q9&lt;R9,0,IF(Q9&gt;R9,3,1))</f>
        <v>0</v>
      </c>
      <c r="Q9" s="50">
        <f aca="true" t="shared" si="4" ref="Q9:Q16">SUM(S9:V9)</f>
        <v>1</v>
      </c>
      <c r="R9" s="50">
        <f>Q13</f>
        <v>2</v>
      </c>
      <c r="S9" s="51">
        <f>IF(V9=V13,IF(O9-O13&lt;4,0,1),0)</f>
        <v>0</v>
      </c>
      <c r="T9" s="52">
        <f>IF(O9&gt;O13,IF((O9-O13)&gt;9.5,FLOOR((O9-O13)/10,1),0),0)</f>
        <v>0</v>
      </c>
      <c r="U9" s="53">
        <f>IF(O9&gt;60,IF(O13&lt;60,1,0),0)</f>
        <v>0</v>
      </c>
      <c r="V9" s="54">
        <f aca="true" t="shared" si="5" ref="V9:V16">IF(O9&lt;60,0,IF(O9&gt;59.5,FLOOR((O9-60)/6,1)))</f>
        <v>1</v>
      </c>
      <c r="W9" s="215" t="s">
        <v>77</v>
      </c>
      <c r="X9" s="23"/>
      <c r="Y9" s="18"/>
      <c r="Z9" s="23"/>
    </row>
    <row r="10" spans="1:26" ht="27" customHeight="1" thickBot="1">
      <c r="A10" s="26">
        <v>1</v>
      </c>
      <c r="B10" s="228" t="str">
        <f>N6</f>
        <v>Na Sporkòva</v>
      </c>
      <c r="C10" s="228" t="str">
        <f>Q6</f>
        <v>Aifellatio</v>
      </c>
      <c r="D10" s="148">
        <f>T6</f>
        <v>1</v>
      </c>
      <c r="E10" s="149">
        <f>V6</f>
        <v>1</v>
      </c>
      <c r="F10" s="184" t="s">
        <v>61</v>
      </c>
      <c r="G10" s="175" t="s">
        <v>62</v>
      </c>
      <c r="H10" s="175" t="s">
        <v>63</v>
      </c>
      <c r="I10" s="175" t="s">
        <v>64</v>
      </c>
      <c r="J10" s="175" t="s">
        <v>65</v>
      </c>
      <c r="K10" s="2"/>
      <c r="L10" s="27"/>
      <c r="M10" s="19"/>
      <c r="N10" s="48" t="str">
        <f t="shared" si="2"/>
        <v>Cyborg</v>
      </c>
      <c r="O10" s="49">
        <f t="shared" si="2"/>
        <v>72</v>
      </c>
      <c r="P10" s="50">
        <f t="shared" si="3"/>
        <v>3</v>
      </c>
      <c r="Q10" s="50">
        <f t="shared" si="4"/>
        <v>2</v>
      </c>
      <c r="R10" s="50">
        <f>Q14</f>
        <v>1</v>
      </c>
      <c r="S10" s="55">
        <f>IF(V10=V14,IF(O10-O14&lt;4,0,1),0)</f>
        <v>0</v>
      </c>
      <c r="T10" s="52">
        <f>IF(O10&gt;O14,IF((O10-O14)&gt;9.5,FLOOR((O10-O14)/10,1),0),0)</f>
        <v>0</v>
      </c>
      <c r="U10" s="53">
        <f>IF(O10&gt;60,IF(O14&lt;60,1,0),0)</f>
        <v>0</v>
      </c>
      <c r="V10" s="56">
        <f t="shared" si="5"/>
        <v>2</v>
      </c>
      <c r="W10" s="216"/>
      <c r="X10" s="23"/>
      <c r="Y10" s="18"/>
      <c r="Z10" s="23"/>
    </row>
    <row r="11" spans="1:26" ht="27" customHeight="1">
      <c r="A11" s="26">
        <v>1</v>
      </c>
      <c r="B11" s="143" t="str">
        <f>N7</f>
        <v>Boca Apes</v>
      </c>
      <c r="C11" s="143" t="str">
        <f>Q7</f>
        <v>MVV Maastricht</v>
      </c>
      <c r="D11" s="148">
        <f>T7</f>
        <v>1</v>
      </c>
      <c r="E11" s="149">
        <f>V7</f>
        <v>0</v>
      </c>
      <c r="F11" s="28" t="str">
        <f>N11</f>
        <v>Na Sporkòva</v>
      </c>
      <c r="G11" s="29">
        <f>P11+P27+P43-(F17+H17+J17)</f>
        <v>1</v>
      </c>
      <c r="H11" s="176">
        <f>Q11+Q27+Q43</f>
        <v>1</v>
      </c>
      <c r="I11" s="176">
        <f>R11+R27+R43</f>
        <v>1</v>
      </c>
      <c r="J11" s="177">
        <f>H11-I11</f>
        <v>0</v>
      </c>
      <c r="K11" s="2"/>
      <c r="L11" s="27"/>
      <c r="M11" s="19"/>
      <c r="N11" s="48" t="str">
        <f t="shared" si="2"/>
        <v>Na Sporkòva</v>
      </c>
      <c r="O11" s="49">
        <f t="shared" si="2"/>
        <v>70</v>
      </c>
      <c r="P11" s="50">
        <f t="shared" si="3"/>
        <v>1</v>
      </c>
      <c r="Q11" s="50">
        <f t="shared" si="4"/>
        <v>1</v>
      </c>
      <c r="R11" s="50">
        <f>Q15</f>
        <v>1</v>
      </c>
      <c r="S11" s="55">
        <f>IF(V11=V15,IF(O11-O15&lt;4,0,1),0)</f>
        <v>0</v>
      </c>
      <c r="T11" s="52">
        <f>IF(O11&gt;O15,IF((O11-O15)&gt;9.5,FLOOR((O11-O15)/10,1),0),0)</f>
        <v>0</v>
      </c>
      <c r="U11" s="53">
        <f>IF(O11&gt;60,IF(O15&lt;60,1,0),0)</f>
        <v>0</v>
      </c>
      <c r="V11" s="56">
        <f t="shared" si="5"/>
        <v>1</v>
      </c>
      <c r="W11" s="213" t="s">
        <v>78</v>
      </c>
      <c r="X11" s="23"/>
      <c r="Y11" s="18"/>
      <c r="Z11" s="23"/>
    </row>
    <row r="12" spans="1:26" ht="27" customHeight="1" thickBot="1">
      <c r="A12" s="26">
        <v>2</v>
      </c>
      <c r="B12" s="144" t="s">
        <v>79</v>
      </c>
      <c r="C12" s="144" t="s">
        <v>80</v>
      </c>
      <c r="D12" s="150">
        <f>T22</f>
        <v>0</v>
      </c>
      <c r="E12" s="151">
        <f>V22</f>
        <v>0</v>
      </c>
      <c r="F12" s="34" t="str">
        <f>N12</f>
        <v>Boca Apes</v>
      </c>
      <c r="G12" s="35">
        <f>P12+P31+P44-(F17+H17+J17)</f>
        <v>3</v>
      </c>
      <c r="H12" s="178">
        <f>Q12+Q31+Q44</f>
        <v>1</v>
      </c>
      <c r="I12" s="178">
        <f>R12+R31+R44</f>
        <v>0</v>
      </c>
      <c r="J12" s="177">
        <f>H12-I12</f>
        <v>1</v>
      </c>
      <c r="K12" s="2"/>
      <c r="L12" s="27"/>
      <c r="M12" s="19"/>
      <c r="N12" s="48" t="str">
        <f t="shared" si="2"/>
        <v>Boca Apes</v>
      </c>
      <c r="O12" s="49">
        <f t="shared" si="2"/>
        <v>70</v>
      </c>
      <c r="P12" s="50">
        <f t="shared" si="3"/>
        <v>3</v>
      </c>
      <c r="Q12" s="50">
        <f t="shared" si="4"/>
        <v>1</v>
      </c>
      <c r="R12" s="50">
        <f>Q16</f>
        <v>0</v>
      </c>
      <c r="S12" s="55">
        <f>IF(V12=V16,IF(O12-O16&lt;4,0,1),0)</f>
        <v>0</v>
      </c>
      <c r="T12" s="52">
        <f>IF(O12&gt;O16,IF((O12-O16)&gt;9.5,FLOOR((O12-O16)/10,1),0),0)</f>
        <v>0</v>
      </c>
      <c r="U12" s="53">
        <f>IF(O12&gt;60,IF(O16&lt;60,1,0),0)</f>
        <v>0</v>
      </c>
      <c r="V12" s="56">
        <f t="shared" si="5"/>
        <v>1</v>
      </c>
      <c r="W12" s="214"/>
      <c r="X12" s="23"/>
      <c r="Y12" s="18"/>
      <c r="Z12" s="23"/>
    </row>
    <row r="13" spans="1:26" ht="27" customHeight="1">
      <c r="A13" s="26">
        <v>2</v>
      </c>
      <c r="B13" s="144" t="s">
        <v>6</v>
      </c>
      <c r="C13" s="144" t="s">
        <v>81</v>
      </c>
      <c r="D13" s="150">
        <f>T23</f>
        <v>0</v>
      </c>
      <c r="E13" s="151">
        <f>V23</f>
        <v>0</v>
      </c>
      <c r="F13" s="34" t="str">
        <f>N15</f>
        <v>Aifellatio</v>
      </c>
      <c r="G13" s="35">
        <f>P15+P28+P48-(F17+H17+J17)</f>
        <v>1</v>
      </c>
      <c r="H13" s="178">
        <f>Q15+Q28+Q48</f>
        <v>1</v>
      </c>
      <c r="I13" s="178">
        <f>R15+R28+R48</f>
        <v>1</v>
      </c>
      <c r="J13" s="177">
        <f>H13-I13</f>
        <v>0</v>
      </c>
      <c r="K13" s="2"/>
      <c r="L13" s="27"/>
      <c r="M13" s="19"/>
      <c r="N13" s="48" t="str">
        <f t="shared" si="2"/>
        <v>Oddio Caronte</v>
      </c>
      <c r="O13" s="49">
        <f t="shared" si="2"/>
        <v>72</v>
      </c>
      <c r="P13" s="50">
        <f t="shared" si="3"/>
        <v>3</v>
      </c>
      <c r="Q13" s="50">
        <f t="shared" si="4"/>
        <v>2</v>
      </c>
      <c r="R13" s="50">
        <f>Q9</f>
        <v>1</v>
      </c>
      <c r="S13" s="55">
        <f>IF(V13=V9,IF(O13-O9&lt;4,0,1),0)</f>
        <v>0</v>
      </c>
      <c r="T13" s="57">
        <f>IF(O13&gt;O9,IF((O13-O9)&gt;9.5,FLOOR((O13-O9)/10,1),0),0)</f>
        <v>0</v>
      </c>
      <c r="U13" s="53">
        <f>IF(O13&gt;60,IF(O9&lt;60,1,0),0)</f>
        <v>0</v>
      </c>
      <c r="V13" s="56">
        <f t="shared" si="5"/>
        <v>2</v>
      </c>
      <c r="W13" s="219" t="s">
        <v>82</v>
      </c>
      <c r="X13" s="23"/>
      <c r="Y13" s="18"/>
      <c r="Z13" s="23"/>
    </row>
    <row r="14" spans="1:26" ht="27" customHeight="1" thickBot="1">
      <c r="A14" s="26">
        <v>3</v>
      </c>
      <c r="B14" s="145" t="s">
        <v>79</v>
      </c>
      <c r="C14" s="145" t="s">
        <v>81</v>
      </c>
      <c r="D14" s="152">
        <f>T38</f>
        <v>0</v>
      </c>
      <c r="E14" s="153">
        <f>V38</f>
        <v>0</v>
      </c>
      <c r="F14" s="38" t="str">
        <f>N16</f>
        <v>MVV Maastricht</v>
      </c>
      <c r="G14" s="35">
        <f>P16+P32+P47-(F17+H17+J17)</f>
        <v>0</v>
      </c>
      <c r="H14" s="178">
        <f>Q16+Q32+Q47</f>
        <v>0</v>
      </c>
      <c r="I14" s="178">
        <f>R16+R32+R47</f>
        <v>1</v>
      </c>
      <c r="J14" s="177">
        <f>H14-I14</f>
        <v>-1</v>
      </c>
      <c r="K14" s="2"/>
      <c r="L14" s="27"/>
      <c r="M14" s="19"/>
      <c r="N14" s="48" t="str">
        <f t="shared" si="2"/>
        <v>Ac. Barata</v>
      </c>
      <c r="O14" s="49">
        <f t="shared" si="2"/>
        <v>66</v>
      </c>
      <c r="P14" s="50">
        <f t="shared" si="3"/>
        <v>0</v>
      </c>
      <c r="Q14" s="50">
        <f t="shared" si="4"/>
        <v>1</v>
      </c>
      <c r="R14" s="50">
        <f>Q10</f>
        <v>2</v>
      </c>
      <c r="S14" s="55">
        <f>IF(V14=V10,IF(O14-O10&lt;4,0,1),0)</f>
        <v>0</v>
      </c>
      <c r="T14" s="57">
        <f>IF(O14&gt;O10,IF((O14-O10)&gt;9.5,FLOOR((O14-O10)/10,1),0),0)</f>
        <v>0</v>
      </c>
      <c r="U14" s="53">
        <f>IF(O14&gt;60,IF(O10&lt;60,1,0),0)</f>
        <v>0</v>
      </c>
      <c r="V14" s="56">
        <f t="shared" si="5"/>
        <v>1</v>
      </c>
      <c r="W14" s="220"/>
      <c r="X14" s="23"/>
      <c r="Y14" s="18"/>
      <c r="Z14" s="58"/>
    </row>
    <row r="15" spans="1:26" ht="27" customHeight="1" thickBot="1">
      <c r="A15" s="26">
        <v>3</v>
      </c>
      <c r="B15" s="146" t="s">
        <v>80</v>
      </c>
      <c r="C15" s="146" t="s">
        <v>6</v>
      </c>
      <c r="D15" s="156">
        <f>T39</f>
        <v>0</v>
      </c>
      <c r="E15" s="157">
        <f>V39</f>
        <v>0</v>
      </c>
      <c r="F15" s="171"/>
      <c r="G15" s="171"/>
      <c r="H15" s="171"/>
      <c r="I15" s="171"/>
      <c r="J15" s="172"/>
      <c r="K15" s="2"/>
      <c r="L15" s="27"/>
      <c r="M15" s="19"/>
      <c r="N15" s="48" t="str">
        <f t="shared" si="2"/>
        <v>Aifellatio</v>
      </c>
      <c r="O15" s="49">
        <f t="shared" si="2"/>
        <v>69</v>
      </c>
      <c r="P15" s="50">
        <f t="shared" si="3"/>
        <v>1</v>
      </c>
      <c r="Q15" s="50">
        <f t="shared" si="4"/>
        <v>1</v>
      </c>
      <c r="R15" s="50">
        <f>Q11</f>
        <v>1</v>
      </c>
      <c r="S15" s="55">
        <f>IF(V15=V11,IF(O15-O11&lt;4,0,1),0)</f>
        <v>0</v>
      </c>
      <c r="T15" s="57">
        <f>IF(O15&gt;O11,IF((O15-O11)&gt;9.5,FLOOR((O15-O11)/10,1),0),0)</f>
        <v>0</v>
      </c>
      <c r="U15" s="53">
        <f>IF(O15&gt;60,IF(O11&lt;60,1,0),0)</f>
        <v>0</v>
      </c>
      <c r="V15" s="56">
        <f t="shared" si="5"/>
        <v>1</v>
      </c>
      <c r="W15" s="221" t="s">
        <v>83</v>
      </c>
      <c r="X15" s="23"/>
      <c r="Y15" s="18"/>
      <c r="Z15" s="58"/>
    </row>
    <row r="16" spans="4:26" ht="21.75" customHeight="1" thickBot="1">
      <c r="D16" s="19"/>
      <c r="E16" s="59"/>
      <c r="F16" s="59"/>
      <c r="G16" s="59"/>
      <c r="H16" s="59"/>
      <c r="I16" s="59"/>
      <c r="J16" s="59"/>
      <c r="K16" s="59"/>
      <c r="L16" s="59"/>
      <c r="M16" s="19"/>
      <c r="N16" s="60" t="str">
        <f t="shared" si="2"/>
        <v>MVV Maastricht</v>
      </c>
      <c r="O16" s="61">
        <f t="shared" si="2"/>
        <v>64</v>
      </c>
      <c r="P16" s="62">
        <f t="shared" si="3"/>
        <v>0</v>
      </c>
      <c r="Q16" s="62">
        <f t="shared" si="4"/>
        <v>0</v>
      </c>
      <c r="R16" s="62">
        <f>Q12</f>
        <v>1</v>
      </c>
      <c r="S16" s="63">
        <f>IF(V16=V12,IF(O16-O12&lt;4,0,1),0)</f>
        <v>0</v>
      </c>
      <c r="T16" s="64">
        <f>IF(O16&gt;O12,IF((O16-O12)&gt;9.5,FLOOR((O16-O12)/10,1),0),0)</f>
        <v>0</v>
      </c>
      <c r="U16" s="65">
        <f>IF(O16&gt;60,IF(O12&lt;60,1,0),0)</f>
        <v>0</v>
      </c>
      <c r="V16" s="66">
        <f t="shared" si="5"/>
        <v>0</v>
      </c>
      <c r="W16" s="222"/>
      <c r="X16" s="23"/>
      <c r="Y16" s="18"/>
      <c r="Z16" s="58"/>
    </row>
    <row r="17" spans="2:26" ht="21.75" customHeight="1" thickBot="1">
      <c r="B17" s="185" t="s">
        <v>103</v>
      </c>
      <c r="C17" s="46"/>
      <c r="D17" s="67"/>
      <c r="E17" s="68"/>
      <c r="F17" s="69"/>
      <c r="G17" s="69"/>
      <c r="H17" s="69">
        <v>1</v>
      </c>
      <c r="I17" s="69"/>
      <c r="J17" s="70">
        <v>1</v>
      </c>
      <c r="M17" s="19"/>
      <c r="N17" s="21"/>
      <c r="O17" s="22" t="s">
        <v>54</v>
      </c>
      <c r="P17" s="23"/>
      <c r="Q17" s="23"/>
      <c r="R17" s="23"/>
      <c r="S17" s="23"/>
      <c r="T17" s="23"/>
      <c r="U17" s="23"/>
      <c r="V17" s="23"/>
      <c r="W17" s="23"/>
      <c r="X17" s="23"/>
      <c r="Y17" s="18"/>
      <c r="Z17" s="58"/>
    </row>
    <row r="18" spans="2:26" ht="21.75" customHeight="1">
      <c r="B18" s="203" t="s">
        <v>85</v>
      </c>
      <c r="C18" s="204"/>
      <c r="D18" s="226" t="s">
        <v>58</v>
      </c>
      <c r="E18" s="227"/>
      <c r="F18" s="72" t="s">
        <v>86</v>
      </c>
      <c r="G18" s="72" t="s">
        <v>87</v>
      </c>
      <c r="H18" s="72" t="s">
        <v>86</v>
      </c>
      <c r="I18" s="72" t="s">
        <v>88</v>
      </c>
      <c r="J18" s="72" t="s">
        <v>86</v>
      </c>
      <c r="K18" s="20"/>
      <c r="M18" s="19"/>
      <c r="N18" s="209" t="s">
        <v>57</v>
      </c>
      <c r="O18" s="210"/>
      <c r="P18" s="210"/>
      <c r="Q18" s="210" t="s">
        <v>87</v>
      </c>
      <c r="R18" s="217"/>
      <c r="S18" s="18"/>
      <c r="T18" s="209" t="s">
        <v>59</v>
      </c>
      <c r="U18" s="210"/>
      <c r="V18" s="217"/>
      <c r="W18" s="223" t="s">
        <v>60</v>
      </c>
      <c r="X18" s="23"/>
      <c r="Y18" s="18"/>
      <c r="Z18" s="58"/>
    </row>
    <row r="19" spans="2:26" ht="21.75" customHeight="1" thickBot="1">
      <c r="B19" s="205"/>
      <c r="C19" s="206"/>
      <c r="D19" s="73"/>
      <c r="E19" s="73" t="s">
        <v>9</v>
      </c>
      <c r="F19" s="49">
        <v>66</v>
      </c>
      <c r="G19" s="74" t="str">
        <f>E19</f>
        <v>Supertramp</v>
      </c>
      <c r="H19" s="49"/>
      <c r="I19" s="74" t="str">
        <f>E19</f>
        <v>Supertramp</v>
      </c>
      <c r="J19" s="75"/>
      <c r="K19" s="76" t="s">
        <v>89</v>
      </c>
      <c r="M19" s="19"/>
      <c r="N19" s="211"/>
      <c r="O19" s="212"/>
      <c r="P19" s="212"/>
      <c r="Q19" s="212"/>
      <c r="R19" s="218"/>
      <c r="S19" s="18"/>
      <c r="T19" s="211"/>
      <c r="U19" s="212"/>
      <c r="V19" s="218"/>
      <c r="W19" s="224"/>
      <c r="X19" s="23"/>
      <c r="Y19" s="23"/>
      <c r="Z19" s="77"/>
    </row>
    <row r="20" spans="2:26" ht="21.75" customHeight="1" thickBot="1">
      <c r="B20" s="203" t="s">
        <v>90</v>
      </c>
      <c r="C20" s="204"/>
      <c r="D20" s="73"/>
      <c r="E20" s="147" t="s">
        <v>5</v>
      </c>
      <c r="F20" s="49">
        <v>72</v>
      </c>
      <c r="G20" s="74" t="str">
        <f>E23</f>
        <v>Oddio Caronte</v>
      </c>
      <c r="H20" s="49"/>
      <c r="I20" s="74" t="str">
        <f>E20</f>
        <v>Cyborg</v>
      </c>
      <c r="J20" s="75"/>
      <c r="K20" s="76" t="s">
        <v>91</v>
      </c>
      <c r="M20" s="19"/>
      <c r="N20" s="30" t="str">
        <f aca="true" t="shared" si="6" ref="N20:O23">N25</f>
        <v>Supertramp</v>
      </c>
      <c r="O20" s="30">
        <f t="shared" si="6"/>
        <v>0</v>
      </c>
      <c r="P20" s="30" t="s">
        <v>66</v>
      </c>
      <c r="Q20" s="30" t="str">
        <f aca="true" t="shared" si="7" ref="Q20:R23">N29</f>
        <v>Cyborg</v>
      </c>
      <c r="R20" s="30">
        <f t="shared" si="7"/>
        <v>0</v>
      </c>
      <c r="S20" s="23"/>
      <c r="T20" s="31">
        <f>Q25</f>
        <v>0</v>
      </c>
      <c r="U20" s="32" t="s">
        <v>67</v>
      </c>
      <c r="V20" s="31">
        <f>Q29</f>
        <v>0</v>
      </c>
      <c r="W20" s="33" t="str">
        <f>IF(T20&lt;V20,2,IF(T20&gt;V20,1,IF(T20=V20,"X")))</f>
        <v>X</v>
      </c>
      <c r="X20" s="23"/>
      <c r="Y20" s="23"/>
      <c r="Z20" s="77"/>
    </row>
    <row r="21" spans="2:26" ht="21.75" customHeight="1" thickBot="1">
      <c r="B21" s="205"/>
      <c r="C21" s="206"/>
      <c r="D21" s="73"/>
      <c r="E21" s="73" t="s">
        <v>79</v>
      </c>
      <c r="F21" s="49">
        <v>70</v>
      </c>
      <c r="G21" s="74" t="str">
        <f>E21</f>
        <v>Na Sporkòva</v>
      </c>
      <c r="H21" s="49"/>
      <c r="I21" s="74" t="str">
        <f>E21</f>
        <v>Na Sporkòva</v>
      </c>
      <c r="J21" s="75"/>
      <c r="K21" s="76" t="s">
        <v>92</v>
      </c>
      <c r="M21" s="19"/>
      <c r="N21" s="30" t="str">
        <f t="shared" si="6"/>
        <v>Oddio Caronte</v>
      </c>
      <c r="O21" s="30">
        <f t="shared" si="6"/>
        <v>0</v>
      </c>
      <c r="P21" s="30" t="s">
        <v>66</v>
      </c>
      <c r="Q21" s="30" t="str">
        <f t="shared" si="7"/>
        <v>Ac. Barata</v>
      </c>
      <c r="R21" s="30">
        <f t="shared" si="7"/>
        <v>0</v>
      </c>
      <c r="S21" s="23"/>
      <c r="T21" s="31">
        <f>Q26</f>
        <v>0</v>
      </c>
      <c r="U21" s="36" t="s">
        <v>67</v>
      </c>
      <c r="V21" s="31">
        <f>Q30</f>
        <v>0</v>
      </c>
      <c r="W21" s="37" t="str">
        <f>IF(T21&lt;V21,2,IF(T21&gt;V21,1,IF(T21=V21,"X")))</f>
        <v>X</v>
      </c>
      <c r="X21" s="23"/>
      <c r="Y21" s="78"/>
      <c r="Z21" s="77"/>
    </row>
    <row r="22" spans="2:26" ht="21.75" customHeight="1" thickBot="1">
      <c r="B22" s="205"/>
      <c r="C22" s="206"/>
      <c r="D22" s="73"/>
      <c r="E22" s="73" t="s">
        <v>80</v>
      </c>
      <c r="F22" s="49">
        <v>70</v>
      </c>
      <c r="G22" s="74" t="str">
        <f>E25</f>
        <v>Aifellatio</v>
      </c>
      <c r="H22" s="49"/>
      <c r="I22" s="74" t="str">
        <f>E22</f>
        <v>Boca Apes</v>
      </c>
      <c r="J22" s="75"/>
      <c r="K22" s="79" t="s">
        <v>93</v>
      </c>
      <c r="N22" s="30" t="str">
        <f t="shared" si="6"/>
        <v>Na Sporkòva</v>
      </c>
      <c r="O22" s="30">
        <f t="shared" si="6"/>
        <v>0</v>
      </c>
      <c r="P22" s="30" t="s">
        <v>66</v>
      </c>
      <c r="Q22" s="30" t="str">
        <f t="shared" si="7"/>
        <v>Boca Apes</v>
      </c>
      <c r="R22" s="30">
        <f t="shared" si="7"/>
        <v>0</v>
      </c>
      <c r="S22" s="23"/>
      <c r="T22" s="31">
        <f>Q27</f>
        <v>0</v>
      </c>
      <c r="U22" s="36" t="s">
        <v>67</v>
      </c>
      <c r="V22" s="31">
        <f>Q31</f>
        <v>0</v>
      </c>
      <c r="W22" s="37" t="str">
        <f>IF(T22&lt;V22,2,IF(T22&gt;V22,1,IF(T22=V22,"X")))</f>
        <v>X</v>
      </c>
      <c r="X22" s="23"/>
      <c r="Y22" s="78"/>
      <c r="Z22" s="77"/>
    </row>
    <row r="23" spans="2:25" ht="21.75" customHeight="1" thickBot="1">
      <c r="B23" s="205"/>
      <c r="C23" s="206"/>
      <c r="D23" s="73"/>
      <c r="E23" s="73" t="s">
        <v>68</v>
      </c>
      <c r="F23" s="49">
        <v>72</v>
      </c>
      <c r="G23" s="74" t="str">
        <f>E20</f>
        <v>Cyborg</v>
      </c>
      <c r="H23" s="49"/>
      <c r="I23" s="74" t="str">
        <f>E24</f>
        <v>Ac. Barata</v>
      </c>
      <c r="J23" s="75"/>
      <c r="K23" s="76" t="s">
        <v>94</v>
      </c>
      <c r="M23" s="19"/>
      <c r="N23" s="30" t="str">
        <f t="shared" si="6"/>
        <v>Aifellatio</v>
      </c>
      <c r="O23" s="30">
        <f t="shared" si="6"/>
        <v>0</v>
      </c>
      <c r="P23" s="30" t="s">
        <v>66</v>
      </c>
      <c r="Q23" s="30" t="str">
        <f t="shared" si="7"/>
        <v>MVV Maastricht</v>
      </c>
      <c r="R23" s="30">
        <f t="shared" si="7"/>
        <v>0</v>
      </c>
      <c r="S23" s="23"/>
      <c r="T23" s="40">
        <f>Q28</f>
        <v>0</v>
      </c>
      <c r="U23" s="41" t="s">
        <v>67</v>
      </c>
      <c r="V23" s="31">
        <f>Q32</f>
        <v>0</v>
      </c>
      <c r="W23" s="37" t="str">
        <f>IF(T23&lt;V23,2,IF(T23&gt;V23,1,IF(T23=V23,"X")))</f>
        <v>X</v>
      </c>
      <c r="X23" s="23"/>
      <c r="Y23" s="78"/>
    </row>
    <row r="24" spans="2:26" ht="21.75" customHeight="1" thickBot="1">
      <c r="B24" s="205"/>
      <c r="C24" s="206"/>
      <c r="D24" s="73"/>
      <c r="E24" s="73" t="s">
        <v>69</v>
      </c>
      <c r="F24" s="49">
        <v>66</v>
      </c>
      <c r="G24" s="74" t="str">
        <f>E24</f>
        <v>Ac. Barata</v>
      </c>
      <c r="H24" s="49"/>
      <c r="I24" s="74" t="s">
        <v>68</v>
      </c>
      <c r="J24" s="75"/>
      <c r="K24" s="76" t="s">
        <v>95</v>
      </c>
      <c r="M24" s="19"/>
      <c r="N24" s="42" t="s">
        <v>70</v>
      </c>
      <c r="O24" s="43" t="s">
        <v>71</v>
      </c>
      <c r="P24" s="43" t="s">
        <v>72</v>
      </c>
      <c r="Q24" s="43" t="s">
        <v>73</v>
      </c>
      <c r="R24" s="44" t="s">
        <v>74</v>
      </c>
      <c r="S24" s="45" t="s">
        <v>75</v>
      </c>
      <c r="T24" s="46"/>
      <c r="U24" s="46"/>
      <c r="V24" s="46"/>
      <c r="W24" s="47"/>
      <c r="Y24" s="23"/>
      <c r="Z24" s="80"/>
    </row>
    <row r="25" spans="2:26" ht="21.75" customHeight="1">
      <c r="B25" s="205"/>
      <c r="C25" s="206"/>
      <c r="D25" s="73"/>
      <c r="E25" s="73" t="s">
        <v>6</v>
      </c>
      <c r="F25" s="49">
        <v>69</v>
      </c>
      <c r="G25" s="74" t="str">
        <f>E22</f>
        <v>Boca Apes</v>
      </c>
      <c r="H25" s="49"/>
      <c r="I25" s="74" t="s">
        <v>81</v>
      </c>
      <c r="J25" s="75"/>
      <c r="K25" s="76" t="s">
        <v>96</v>
      </c>
      <c r="M25" s="19"/>
      <c r="N25" s="48" t="str">
        <f aca="true" t="shared" si="8" ref="N25:O32">G19</f>
        <v>Supertramp</v>
      </c>
      <c r="O25" s="49">
        <f t="shared" si="8"/>
        <v>0</v>
      </c>
      <c r="P25" s="50">
        <f aca="true" t="shared" si="9" ref="P25:P32">IF(Q25&lt;R25,0,IF(Q25&gt;R25,3,1))</f>
        <v>1</v>
      </c>
      <c r="Q25" s="50">
        <f aca="true" t="shared" si="10" ref="Q25:Q32">SUM(S25:V25)</f>
        <v>0</v>
      </c>
      <c r="R25" s="50">
        <f>Q29</f>
        <v>0</v>
      </c>
      <c r="S25" s="51">
        <f>IF(V25=V29,IF(O25-O29&lt;4,0,1),0)</f>
        <v>0</v>
      </c>
      <c r="T25" s="52">
        <f>IF(O25&gt;O29,IF((O25-O29)&gt;9.5,FLOOR((O25-O29)/10,1),0),0)</f>
        <v>0</v>
      </c>
      <c r="U25" s="53">
        <f>IF(O25&gt;60,IF(O29&lt;60,1,0),0)</f>
        <v>0</v>
      </c>
      <c r="V25" s="54">
        <f aca="true" t="shared" si="11" ref="V25:V32">IF(O25&lt;60,0,IF(O25&gt;59.5,FLOOR((O25-60)/6,1)))</f>
        <v>0</v>
      </c>
      <c r="W25" s="215" t="s">
        <v>77</v>
      </c>
      <c r="X25" s="81"/>
      <c r="Y25" s="81"/>
      <c r="Z25" s="82"/>
    </row>
    <row r="26" spans="2:26" ht="21.75" customHeight="1" thickBot="1">
      <c r="B26" s="207"/>
      <c r="C26" s="208"/>
      <c r="D26" s="83"/>
      <c r="E26" s="83" t="s">
        <v>81</v>
      </c>
      <c r="F26" s="61">
        <v>64</v>
      </c>
      <c r="G26" s="84" t="str">
        <f>E26</f>
        <v>MVV Maastricht</v>
      </c>
      <c r="H26" s="61"/>
      <c r="I26" s="84" t="str">
        <f>E25</f>
        <v>Aifellatio</v>
      </c>
      <c r="J26" s="85"/>
      <c r="K26" s="76" t="s">
        <v>97</v>
      </c>
      <c r="M26" s="19"/>
      <c r="N26" s="48" t="str">
        <f t="shared" si="8"/>
        <v>Oddio Caronte</v>
      </c>
      <c r="O26" s="49">
        <f t="shared" si="8"/>
        <v>0</v>
      </c>
      <c r="P26" s="50">
        <f t="shared" si="9"/>
        <v>1</v>
      </c>
      <c r="Q26" s="50">
        <f t="shared" si="10"/>
        <v>0</v>
      </c>
      <c r="R26" s="50">
        <f>Q30</f>
        <v>0</v>
      </c>
      <c r="S26" s="55">
        <f>IF(V26=V30,IF(O26-O30&lt;4,0,1),0)</f>
        <v>0</v>
      </c>
      <c r="T26" s="52">
        <f>IF(O26&gt;O30,IF((O26-O30)&gt;9.5,FLOOR((O26-O30)/10,1),0),0)</f>
        <v>0</v>
      </c>
      <c r="U26" s="53">
        <f>IF(O26&gt;60,IF(O30&lt;60,1,0),0)</f>
        <v>0</v>
      </c>
      <c r="V26" s="56">
        <f t="shared" si="11"/>
        <v>0</v>
      </c>
      <c r="W26" s="216"/>
      <c r="X26" s="81"/>
      <c r="Y26" s="81"/>
      <c r="Z26" s="82"/>
    </row>
    <row r="27" spans="5:26" ht="21.75" customHeight="1">
      <c r="E27" s="18"/>
      <c r="F27" s="18"/>
      <c r="G27" s="18"/>
      <c r="H27" s="18"/>
      <c r="I27" s="18"/>
      <c r="J27" s="18"/>
      <c r="K27" s="18"/>
      <c r="M27" s="19"/>
      <c r="N27" s="48" t="str">
        <f t="shared" si="8"/>
        <v>Na Sporkòva</v>
      </c>
      <c r="O27" s="49">
        <f t="shared" si="8"/>
        <v>0</v>
      </c>
      <c r="P27" s="50">
        <f t="shared" si="9"/>
        <v>1</v>
      </c>
      <c r="Q27" s="50">
        <f t="shared" si="10"/>
        <v>0</v>
      </c>
      <c r="R27" s="50">
        <f>Q31</f>
        <v>0</v>
      </c>
      <c r="S27" s="55">
        <f>IF(V27=V31,IF(O27-O31&lt;4,0,1),0)</f>
        <v>0</v>
      </c>
      <c r="T27" s="52">
        <f>IF(O27&gt;O31,IF((O27-O31)&gt;9.5,FLOOR((O27-O31)/10,1),0),0)</f>
        <v>0</v>
      </c>
      <c r="U27" s="53">
        <f>IF(O27&gt;60,IF(O31&lt;60,1,0),0)</f>
        <v>0</v>
      </c>
      <c r="V27" s="56">
        <f t="shared" si="11"/>
        <v>0</v>
      </c>
      <c r="W27" s="213" t="s">
        <v>78</v>
      </c>
      <c r="X27" s="81"/>
      <c r="Y27" s="81"/>
      <c r="Z27" s="82"/>
    </row>
    <row r="28" spans="2:26" ht="21.75" customHeight="1" thickBot="1">
      <c r="B28" s="86"/>
      <c r="C28" s="86"/>
      <c r="D28" s="86"/>
      <c r="E28" s="86"/>
      <c r="F28" s="86"/>
      <c r="G28" s="86"/>
      <c r="H28" s="86"/>
      <c r="I28" s="86"/>
      <c r="J28" s="86"/>
      <c r="K28" s="86"/>
      <c r="M28" s="19"/>
      <c r="N28" s="48" t="str">
        <f t="shared" si="8"/>
        <v>Aifellatio</v>
      </c>
      <c r="O28" s="49">
        <f t="shared" si="8"/>
        <v>0</v>
      </c>
      <c r="P28" s="50">
        <f t="shared" si="9"/>
        <v>1</v>
      </c>
      <c r="Q28" s="50">
        <f t="shared" si="10"/>
        <v>0</v>
      </c>
      <c r="R28" s="50">
        <f>Q32</f>
        <v>0</v>
      </c>
      <c r="S28" s="55">
        <f>IF(V28=V32,IF(O28-O32&lt;4,0,1),0)</f>
        <v>0</v>
      </c>
      <c r="T28" s="52">
        <f>IF(O28&gt;O32,IF((O28-O32)&gt;9.5,FLOOR((O28-O32)/10,1),0),0)</f>
        <v>0</v>
      </c>
      <c r="U28" s="53">
        <f>IF(O28&gt;60,IF(O32&lt;60,1,0),0)</f>
        <v>0</v>
      </c>
      <c r="V28" s="56">
        <f t="shared" si="11"/>
        <v>0</v>
      </c>
      <c r="W28" s="214"/>
      <c r="X28" s="87"/>
      <c r="Y28" s="88"/>
      <c r="Z28" s="82"/>
    </row>
    <row r="29" spans="2:26" ht="21.75" customHeight="1" thickBot="1">
      <c r="B29" s="86"/>
      <c r="C29" s="89"/>
      <c r="D29" s="90"/>
      <c r="E29" s="90"/>
      <c r="F29" s="91"/>
      <c r="G29" s="91"/>
      <c r="H29" s="91"/>
      <c r="I29" s="91"/>
      <c r="J29" s="92"/>
      <c r="K29" s="93"/>
      <c r="M29" s="19"/>
      <c r="N29" s="48" t="str">
        <f t="shared" si="8"/>
        <v>Cyborg</v>
      </c>
      <c r="O29" s="49">
        <f t="shared" si="8"/>
        <v>0</v>
      </c>
      <c r="P29" s="50">
        <f t="shared" si="9"/>
        <v>1</v>
      </c>
      <c r="Q29" s="50">
        <f t="shared" si="10"/>
        <v>0</v>
      </c>
      <c r="R29" s="50">
        <f>Q25</f>
        <v>0</v>
      </c>
      <c r="S29" s="55">
        <f>IF(V29=V25,IF(O29-O25&lt;4,0,1),0)</f>
        <v>0</v>
      </c>
      <c r="T29" s="57">
        <f>IF(O29&gt;O25,IF((O29-O25)&gt;9.5,FLOOR((O29-O25)/10,1),0),0)</f>
        <v>0</v>
      </c>
      <c r="U29" s="53">
        <f>IF(O29&gt;60,IF(O25&lt;60,1,0),0)</f>
        <v>0</v>
      </c>
      <c r="V29" s="56">
        <f t="shared" si="11"/>
        <v>0</v>
      </c>
      <c r="W29" s="219" t="s">
        <v>82</v>
      </c>
      <c r="X29" s="81"/>
      <c r="Y29" s="81"/>
      <c r="Z29" s="82"/>
    </row>
    <row r="30" spans="2:26" ht="21.75" customHeight="1" thickBot="1">
      <c r="B30" s="86"/>
      <c r="C30" s="94" t="s">
        <v>55</v>
      </c>
      <c r="D30" s="95"/>
      <c r="E30" s="95"/>
      <c r="F30" s="95"/>
      <c r="G30" s="95"/>
      <c r="H30" s="95"/>
      <c r="I30" s="95"/>
      <c r="J30" s="96"/>
      <c r="K30" s="97"/>
      <c r="M30" s="19"/>
      <c r="N30" s="48" t="str">
        <f t="shared" si="8"/>
        <v>Ac. Barata</v>
      </c>
      <c r="O30" s="49">
        <f t="shared" si="8"/>
        <v>0</v>
      </c>
      <c r="P30" s="50">
        <f t="shared" si="9"/>
        <v>1</v>
      </c>
      <c r="Q30" s="50">
        <f t="shared" si="10"/>
        <v>0</v>
      </c>
      <c r="R30" s="50">
        <f>Q26</f>
        <v>0</v>
      </c>
      <c r="S30" s="55">
        <f>IF(V30=V26,IF(O30-O26&lt;4,0,1),0)</f>
        <v>0</v>
      </c>
      <c r="T30" s="57">
        <f>IF(O30&gt;O26,IF((O30-O26)&gt;9.5,FLOOR((O30-O26)/10,1),0),0)</f>
        <v>0</v>
      </c>
      <c r="U30" s="53">
        <f>IF(O30&gt;60,IF(O26&lt;60,1,0),0)</f>
        <v>0</v>
      </c>
      <c r="V30" s="56">
        <f t="shared" si="11"/>
        <v>0</v>
      </c>
      <c r="W30" s="220"/>
      <c r="X30" s="81"/>
      <c r="Y30" s="81"/>
      <c r="Z30" s="82"/>
    </row>
    <row r="31" spans="2:26" ht="21.75" customHeight="1">
      <c r="B31" s="86"/>
      <c r="C31" s="98" t="str">
        <f>F4</f>
        <v>Supertramp</v>
      </c>
      <c r="D31" s="99"/>
      <c r="E31" s="99"/>
      <c r="F31" s="99"/>
      <c r="G31" s="99"/>
      <c r="H31" s="99"/>
      <c r="I31" s="99"/>
      <c r="J31" s="100"/>
      <c r="K31" s="93"/>
      <c r="M31" s="19"/>
      <c r="N31" s="48" t="str">
        <f t="shared" si="8"/>
        <v>Boca Apes</v>
      </c>
      <c r="O31" s="49">
        <f t="shared" si="8"/>
        <v>0</v>
      </c>
      <c r="P31" s="50">
        <f t="shared" si="9"/>
        <v>1</v>
      </c>
      <c r="Q31" s="50">
        <f t="shared" si="10"/>
        <v>0</v>
      </c>
      <c r="R31" s="50">
        <f>Q27</f>
        <v>0</v>
      </c>
      <c r="S31" s="55">
        <f>IF(V31=V27,IF(O31-O27&lt;4,0,1),0)</f>
        <v>0</v>
      </c>
      <c r="T31" s="57">
        <f>IF(O31&gt;O27,IF((O31-O27)&gt;9.5,FLOOR((O31-O27)/10,1),0),0)</f>
        <v>0</v>
      </c>
      <c r="U31" s="53">
        <f>IF(O31&gt;60,IF(O27&lt;60,1,0),0)</f>
        <v>0</v>
      </c>
      <c r="V31" s="56">
        <f t="shared" si="11"/>
        <v>0</v>
      </c>
      <c r="W31" s="221" t="s">
        <v>83</v>
      </c>
      <c r="X31" s="81"/>
      <c r="Y31" s="81"/>
      <c r="Z31" s="82"/>
    </row>
    <row r="32" spans="2:26" ht="21.75" customHeight="1" thickBot="1">
      <c r="B32" s="101"/>
      <c r="C32" s="102" t="str">
        <f>F5</f>
        <v>Cyborg</v>
      </c>
      <c r="D32" s="99"/>
      <c r="E32" s="99"/>
      <c r="F32" s="99"/>
      <c r="G32" s="99"/>
      <c r="H32" s="99"/>
      <c r="I32" s="99"/>
      <c r="J32" s="100"/>
      <c r="K32" s="93"/>
      <c r="M32" s="19"/>
      <c r="N32" s="60" t="str">
        <f t="shared" si="8"/>
        <v>MVV Maastricht</v>
      </c>
      <c r="O32" s="61">
        <f t="shared" si="8"/>
        <v>0</v>
      </c>
      <c r="P32" s="62">
        <f t="shared" si="9"/>
        <v>1</v>
      </c>
      <c r="Q32" s="62">
        <f t="shared" si="10"/>
        <v>0</v>
      </c>
      <c r="R32" s="62">
        <f>Q28</f>
        <v>0</v>
      </c>
      <c r="S32" s="63">
        <f>IF(V32=V28,IF(O32-O28&lt;4,0,1),0)</f>
        <v>0</v>
      </c>
      <c r="T32" s="64">
        <f>IF(O32&gt;O28,IF((O32-O28)&gt;9.5,FLOOR((O32-O28)/10,1),0),0)</f>
        <v>0</v>
      </c>
      <c r="U32" s="65">
        <f>IF(O32&gt;60,IF(O28&lt;60,1,0),0)</f>
        <v>0</v>
      </c>
      <c r="V32" s="66">
        <f t="shared" si="11"/>
        <v>0</v>
      </c>
      <c r="W32" s="222"/>
      <c r="X32" s="81"/>
      <c r="Y32" s="81"/>
      <c r="Z32" s="82"/>
    </row>
    <row r="33" spans="2:26" ht="21.75" customHeight="1" thickBot="1">
      <c r="B33" s="86"/>
      <c r="C33" s="102" t="str">
        <f>F6</f>
        <v>Oddio Caronte</v>
      </c>
      <c r="D33" s="99"/>
      <c r="E33" s="99"/>
      <c r="F33" s="99"/>
      <c r="G33" s="99"/>
      <c r="H33" s="99"/>
      <c r="I33" s="99"/>
      <c r="J33" s="100"/>
      <c r="K33" s="93"/>
      <c r="N33" s="21"/>
      <c r="O33" s="22" t="s">
        <v>54</v>
      </c>
      <c r="P33" s="23"/>
      <c r="Q33" s="23"/>
      <c r="R33" s="23"/>
      <c r="S33" s="23"/>
      <c r="T33" s="23"/>
      <c r="U33" s="23"/>
      <c r="V33" s="23"/>
      <c r="W33" s="23"/>
      <c r="X33" s="81"/>
      <c r="Y33" s="81"/>
      <c r="Z33" s="88"/>
    </row>
    <row r="34" spans="2:26" ht="21.75" customHeight="1" thickBot="1">
      <c r="B34" s="86"/>
      <c r="C34" s="103" t="str">
        <f>F7</f>
        <v>Ac. Barata</v>
      </c>
      <c r="D34" s="99"/>
      <c r="E34" s="99"/>
      <c r="F34" s="99"/>
      <c r="G34" s="99"/>
      <c r="H34" s="99"/>
      <c r="I34" s="99"/>
      <c r="J34" s="100"/>
      <c r="K34" s="93"/>
      <c r="N34" s="209" t="s">
        <v>57</v>
      </c>
      <c r="O34" s="210"/>
      <c r="P34" s="210"/>
      <c r="Q34" s="210" t="s">
        <v>88</v>
      </c>
      <c r="R34" s="217"/>
      <c r="S34" s="18"/>
      <c r="T34" s="209" t="s">
        <v>59</v>
      </c>
      <c r="U34" s="210"/>
      <c r="V34" s="217"/>
      <c r="W34" s="223" t="s">
        <v>60</v>
      </c>
      <c r="X34" s="87"/>
      <c r="Y34" s="88"/>
      <c r="Z34" s="104"/>
    </row>
    <row r="35" spans="2:26" ht="21.75" customHeight="1" thickBot="1">
      <c r="B35" s="86"/>
      <c r="C35" s="94" t="s">
        <v>76</v>
      </c>
      <c r="D35" s="99"/>
      <c r="E35" s="99"/>
      <c r="F35" s="99"/>
      <c r="G35" s="99"/>
      <c r="H35" s="99"/>
      <c r="I35" s="99"/>
      <c r="J35" s="100"/>
      <c r="K35" s="93"/>
      <c r="N35" s="211"/>
      <c r="O35" s="212"/>
      <c r="P35" s="212"/>
      <c r="Q35" s="212"/>
      <c r="R35" s="218"/>
      <c r="S35" s="18"/>
      <c r="T35" s="211"/>
      <c r="U35" s="212"/>
      <c r="V35" s="218"/>
      <c r="W35" s="224"/>
      <c r="X35" s="81"/>
      <c r="Y35" s="81"/>
      <c r="Z35" s="23"/>
    </row>
    <row r="36" spans="2:26" ht="21.75" customHeight="1" thickBot="1">
      <c r="B36" s="101"/>
      <c r="C36" s="98" t="str">
        <f>F11</f>
        <v>Na Sporkòva</v>
      </c>
      <c r="D36" s="99"/>
      <c r="E36" s="99"/>
      <c r="F36" s="99"/>
      <c r="G36" s="99"/>
      <c r="H36" s="99"/>
      <c r="I36" s="99"/>
      <c r="J36" s="100"/>
      <c r="K36" s="93"/>
      <c r="N36" s="30" t="str">
        <f aca="true" t="shared" si="12" ref="N36:O39">N41</f>
        <v>Supertramp</v>
      </c>
      <c r="O36" s="30">
        <f t="shared" si="12"/>
        <v>0</v>
      </c>
      <c r="P36" s="30" t="s">
        <v>66</v>
      </c>
      <c r="Q36" s="30" t="str">
        <f aca="true" t="shared" si="13" ref="Q36:R39">N45</f>
        <v>Ac. Barata</v>
      </c>
      <c r="R36" s="30">
        <f t="shared" si="13"/>
        <v>0</v>
      </c>
      <c r="S36" s="23"/>
      <c r="T36" s="31">
        <f>Q41</f>
        <v>0</v>
      </c>
      <c r="U36" s="32" t="s">
        <v>67</v>
      </c>
      <c r="V36" s="31">
        <f>Q45</f>
        <v>0</v>
      </c>
      <c r="W36" s="33" t="str">
        <f>IF(T36&lt;V36,2,IF(T36&gt;V36,1,IF(T36=V36,"X")))</f>
        <v>X</v>
      </c>
      <c r="X36" s="81"/>
      <c r="Y36" s="81"/>
      <c r="Z36" s="18"/>
    </row>
    <row r="37" spans="2:26" ht="21.75" customHeight="1" thickBot="1">
      <c r="B37" s="86"/>
      <c r="C37" s="102" t="str">
        <f>F12</f>
        <v>Boca Apes</v>
      </c>
      <c r="D37" s="99"/>
      <c r="E37" s="99"/>
      <c r="F37" s="99"/>
      <c r="G37" s="99"/>
      <c r="H37" s="99"/>
      <c r="I37" s="99"/>
      <c r="J37" s="100"/>
      <c r="K37" s="93"/>
      <c r="N37" s="30" t="str">
        <f t="shared" si="12"/>
        <v>Cyborg</v>
      </c>
      <c r="O37" s="30">
        <f t="shared" si="12"/>
        <v>0</v>
      </c>
      <c r="P37" s="30" t="s">
        <v>66</v>
      </c>
      <c r="Q37" s="30" t="str">
        <f t="shared" si="13"/>
        <v>Oddio Caronte</v>
      </c>
      <c r="R37" s="30">
        <f t="shared" si="13"/>
        <v>0</v>
      </c>
      <c r="S37" s="23"/>
      <c r="T37" s="31">
        <f>Q42</f>
        <v>0</v>
      </c>
      <c r="U37" s="36" t="s">
        <v>67</v>
      </c>
      <c r="V37" s="31">
        <f>Q46</f>
        <v>0</v>
      </c>
      <c r="W37" s="37" t="str">
        <f>IF(T37&lt;V37,2,IF(T37&gt;V37,1,IF(T37=V37,"X")))</f>
        <v>X</v>
      </c>
      <c r="X37" s="81"/>
      <c r="Y37" s="81"/>
      <c r="Z37" s="18"/>
    </row>
    <row r="38" spans="2:26" ht="21.75" customHeight="1" thickBot="1">
      <c r="B38" s="86"/>
      <c r="C38" s="102" t="str">
        <f>F13</f>
        <v>Aifellatio</v>
      </c>
      <c r="D38" s="99"/>
      <c r="E38" s="99"/>
      <c r="F38" s="99"/>
      <c r="G38" s="99"/>
      <c r="H38" s="99"/>
      <c r="I38" s="99"/>
      <c r="J38" s="100"/>
      <c r="K38" s="93"/>
      <c r="N38" s="30" t="str">
        <f t="shared" si="12"/>
        <v>Na Sporkòva</v>
      </c>
      <c r="O38" s="30">
        <f t="shared" si="12"/>
        <v>0</v>
      </c>
      <c r="P38" s="30" t="s">
        <v>66</v>
      </c>
      <c r="Q38" s="30" t="str">
        <f t="shared" si="13"/>
        <v>MVV Maastricht</v>
      </c>
      <c r="R38" s="30">
        <f t="shared" si="13"/>
        <v>0</v>
      </c>
      <c r="S38" s="23"/>
      <c r="T38" s="31">
        <f>Q43</f>
        <v>0</v>
      </c>
      <c r="U38" s="36" t="s">
        <v>67</v>
      </c>
      <c r="V38" s="31">
        <f>Q47</f>
        <v>0</v>
      </c>
      <c r="W38" s="37" t="str">
        <f>IF(T38&lt;V38,2,IF(T38&gt;V38,1,IF(T38=V38,"X")))</f>
        <v>X</v>
      </c>
      <c r="X38" s="81"/>
      <c r="Y38" s="81"/>
      <c r="Z38" s="23"/>
    </row>
    <row r="39" spans="2:26" ht="21.75" customHeight="1" thickBot="1">
      <c r="B39" s="86"/>
      <c r="C39" s="102" t="str">
        <f>F14</f>
        <v>MVV Maastricht</v>
      </c>
      <c r="D39" s="99"/>
      <c r="E39" s="99"/>
      <c r="F39" s="99"/>
      <c r="G39" s="99"/>
      <c r="H39" s="99"/>
      <c r="I39" s="99"/>
      <c r="J39" s="100"/>
      <c r="K39" s="93"/>
      <c r="N39" s="30" t="str">
        <f t="shared" si="12"/>
        <v>Boca Apes</v>
      </c>
      <c r="O39" s="30">
        <f t="shared" si="12"/>
        <v>0</v>
      </c>
      <c r="P39" s="30" t="s">
        <v>66</v>
      </c>
      <c r="Q39" s="30" t="str">
        <f t="shared" si="13"/>
        <v>Aifellatio</v>
      </c>
      <c r="R39" s="30">
        <f t="shared" si="13"/>
        <v>0</v>
      </c>
      <c r="S39" s="23"/>
      <c r="T39" s="40">
        <f>Q44</f>
        <v>0</v>
      </c>
      <c r="U39" s="41" t="s">
        <v>67</v>
      </c>
      <c r="V39" s="31">
        <f>Q48</f>
        <v>0</v>
      </c>
      <c r="W39" s="37" t="str">
        <f>IF(T39&lt;V39,2,IF(T39&gt;V39,1,IF(T39=V39,"X")))</f>
        <v>X</v>
      </c>
      <c r="X39" s="81"/>
      <c r="Y39" s="81"/>
      <c r="Z39" s="23"/>
    </row>
    <row r="40" spans="2:26" ht="21.75" customHeight="1" thickBot="1">
      <c r="B40" s="101"/>
      <c r="C40" s="105"/>
      <c r="D40" s="106"/>
      <c r="E40" s="106"/>
      <c r="F40" s="107"/>
      <c r="G40" s="107"/>
      <c r="H40" s="107"/>
      <c r="I40" s="107"/>
      <c r="J40" s="108"/>
      <c r="K40" s="93"/>
      <c r="N40" s="42" t="s">
        <v>70</v>
      </c>
      <c r="O40" s="43" t="s">
        <v>71</v>
      </c>
      <c r="P40" s="43" t="s">
        <v>72</v>
      </c>
      <c r="Q40" s="43" t="s">
        <v>73</v>
      </c>
      <c r="R40" s="44" t="s">
        <v>74</v>
      </c>
      <c r="S40" s="45" t="s">
        <v>75</v>
      </c>
      <c r="T40" s="46"/>
      <c r="U40" s="46"/>
      <c r="V40" s="46"/>
      <c r="W40" s="47"/>
      <c r="X40" s="81"/>
      <c r="Y40" s="81"/>
      <c r="Z40" s="78"/>
    </row>
    <row r="41" spans="2:26" ht="21.75" customHeight="1" thickBot="1">
      <c r="B41" s="86"/>
      <c r="C41" s="86"/>
      <c r="D41" s="86"/>
      <c r="E41" s="86"/>
      <c r="F41" s="86"/>
      <c r="G41" s="86"/>
      <c r="H41" s="86"/>
      <c r="I41" s="86"/>
      <c r="J41" s="86"/>
      <c r="K41" s="86"/>
      <c r="N41" s="48" t="str">
        <f aca="true" t="shared" si="14" ref="N41:O48">I19</f>
        <v>Supertramp</v>
      </c>
      <c r="O41" s="49">
        <f t="shared" si="14"/>
        <v>0</v>
      </c>
      <c r="P41" s="50">
        <f aca="true" t="shared" si="15" ref="P41:P48">IF(Q41&lt;R41,0,IF(Q41&gt;R41,3,1))</f>
        <v>1</v>
      </c>
      <c r="Q41" s="50">
        <f aca="true" t="shared" si="16" ref="Q41:Q48">SUM(S41:V41)</f>
        <v>0</v>
      </c>
      <c r="R41" s="50">
        <f>Q45</f>
        <v>0</v>
      </c>
      <c r="S41" s="51">
        <f>IF(V41=V45,IF(O41-O45&lt;4,0,1),0)</f>
        <v>0</v>
      </c>
      <c r="T41" s="52">
        <f>IF(O41&gt;O45,IF((O41-O45)&gt;9.5,FLOOR((O41-O45)/10,1),0),0)</f>
        <v>0</v>
      </c>
      <c r="U41" s="53">
        <f>IF(O41&gt;60,IF(O45&lt;60,1,0),0)</f>
        <v>0</v>
      </c>
      <c r="V41" s="54">
        <f aca="true" t="shared" si="17" ref="V41:V48">IF(O41&lt;60,0,IF(O41&gt;59.5,FLOOR((O41-60)/6,1)))</f>
        <v>0</v>
      </c>
      <c r="W41" s="215" t="s">
        <v>77</v>
      </c>
      <c r="X41" s="81"/>
      <c r="Y41" s="81"/>
      <c r="Z41" s="78"/>
    </row>
    <row r="42" spans="2:26" ht="21.75" customHeight="1" thickBot="1">
      <c r="B42" s="109"/>
      <c r="C42" s="24"/>
      <c r="D42" s="24"/>
      <c r="E42" s="110"/>
      <c r="F42" s="111"/>
      <c r="G42" s="112"/>
      <c r="H42" s="111"/>
      <c r="I42" s="112"/>
      <c r="J42" s="203" t="s">
        <v>85</v>
      </c>
      <c r="K42" s="204"/>
      <c r="N42" s="48" t="str">
        <f t="shared" si="14"/>
        <v>Cyborg</v>
      </c>
      <c r="O42" s="49">
        <f t="shared" si="14"/>
        <v>0</v>
      </c>
      <c r="P42" s="50">
        <f t="shared" si="15"/>
        <v>1</v>
      </c>
      <c r="Q42" s="50">
        <f t="shared" si="16"/>
        <v>0</v>
      </c>
      <c r="R42" s="50">
        <f>Q46</f>
        <v>0</v>
      </c>
      <c r="S42" s="55">
        <f>IF(V42=V46,IF(O42-O46&lt;4,0,1),0)</f>
        <v>0</v>
      </c>
      <c r="T42" s="52">
        <f>IF(O42&gt;O46,IF((O42-O46)&gt;9.5,FLOOR((O42-O46)/10,1),0),0)</f>
        <v>0</v>
      </c>
      <c r="U42" s="53">
        <f>IF(O42&gt;60,IF(O46&lt;60,1,0),0)</f>
        <v>0</v>
      </c>
      <c r="V42" s="56">
        <f t="shared" si="17"/>
        <v>0</v>
      </c>
      <c r="W42" s="216"/>
      <c r="X42" s="81"/>
      <c r="Y42" s="81"/>
      <c r="Z42" s="78"/>
    </row>
    <row r="43" spans="2:26" ht="21.75" customHeight="1" thickBot="1">
      <c r="B43" s="113"/>
      <c r="C43" s="23"/>
      <c r="D43" s="23"/>
      <c r="E43" s="20"/>
      <c r="F43" s="114"/>
      <c r="G43" s="115"/>
      <c r="H43" s="114"/>
      <c r="I43" s="115"/>
      <c r="J43" s="205"/>
      <c r="K43" s="206"/>
      <c r="N43" s="48" t="str">
        <f t="shared" si="14"/>
        <v>Na Sporkòva</v>
      </c>
      <c r="O43" s="49">
        <f t="shared" si="14"/>
        <v>0</v>
      </c>
      <c r="P43" s="50">
        <f t="shared" si="15"/>
        <v>1</v>
      </c>
      <c r="Q43" s="50">
        <f t="shared" si="16"/>
        <v>0</v>
      </c>
      <c r="R43" s="50">
        <f>Q47</f>
        <v>0</v>
      </c>
      <c r="S43" s="55">
        <f>IF(V43=V47,IF(O43-O47&lt;4,0,1),0)</f>
        <v>0</v>
      </c>
      <c r="T43" s="52">
        <f>IF(O43&gt;O47,IF((O43-O47)&gt;9.5,FLOOR((O43-O47)/10,1),0),0)</f>
        <v>0</v>
      </c>
      <c r="U43" s="53">
        <f>IF(O43&gt;60,IF(O47&lt;60,1,0),0)</f>
        <v>0</v>
      </c>
      <c r="V43" s="56">
        <f t="shared" si="17"/>
        <v>0</v>
      </c>
      <c r="W43" s="213" t="s">
        <v>78</v>
      </c>
      <c r="X43" s="81"/>
      <c r="Y43" s="81"/>
      <c r="Z43" s="23"/>
    </row>
    <row r="44" spans="2:26" ht="21.75" customHeight="1" thickBot="1">
      <c r="B44" s="113"/>
      <c r="C44" s="23"/>
      <c r="D44" s="23"/>
      <c r="E44" s="20"/>
      <c r="F44" s="114"/>
      <c r="G44" s="115"/>
      <c r="H44" s="114"/>
      <c r="I44" s="115"/>
      <c r="J44" s="203" t="s">
        <v>98</v>
      </c>
      <c r="K44" s="204"/>
      <c r="N44" s="48" t="str">
        <f t="shared" si="14"/>
        <v>Boca Apes</v>
      </c>
      <c r="O44" s="49">
        <f t="shared" si="14"/>
        <v>0</v>
      </c>
      <c r="P44" s="50">
        <f t="shared" si="15"/>
        <v>1</v>
      </c>
      <c r="Q44" s="50">
        <f t="shared" si="16"/>
        <v>0</v>
      </c>
      <c r="R44" s="50">
        <f>Q48</f>
        <v>0</v>
      </c>
      <c r="S44" s="55">
        <f>IF(V44=V48,IF(O44-O48&lt;4,0,1),0)</f>
        <v>0</v>
      </c>
      <c r="T44" s="52">
        <f>IF(O44&gt;O48,IF((O44-O48)&gt;9.5,FLOOR((O44-O48)/10,1),0),0)</f>
        <v>0</v>
      </c>
      <c r="U44" s="53">
        <f>IF(O44&gt;60,IF(O48&lt;60,1,0),0)</f>
        <v>0</v>
      </c>
      <c r="V44" s="56">
        <f t="shared" si="17"/>
        <v>0</v>
      </c>
      <c r="W44" s="214"/>
      <c r="X44" s="87"/>
      <c r="Y44" s="88"/>
      <c r="Z44" s="81"/>
    </row>
    <row r="45" spans="2:26" ht="21.75" customHeight="1">
      <c r="B45" s="113"/>
      <c r="C45" s="23"/>
      <c r="D45" s="23"/>
      <c r="E45" s="20"/>
      <c r="F45" s="114"/>
      <c r="G45" s="115"/>
      <c r="H45" s="114"/>
      <c r="I45" s="115"/>
      <c r="J45" s="205"/>
      <c r="K45" s="206"/>
      <c r="N45" s="48" t="str">
        <f t="shared" si="14"/>
        <v>Ac. Barata</v>
      </c>
      <c r="O45" s="49">
        <f t="shared" si="14"/>
        <v>0</v>
      </c>
      <c r="P45" s="50">
        <f t="shared" si="15"/>
        <v>1</v>
      </c>
      <c r="Q45" s="50">
        <f t="shared" si="16"/>
        <v>0</v>
      </c>
      <c r="R45" s="50">
        <f>Q41</f>
        <v>0</v>
      </c>
      <c r="S45" s="55">
        <f>IF(V45=V41,IF(O45-O41&lt;4,0,1),0)</f>
        <v>0</v>
      </c>
      <c r="T45" s="57">
        <f>IF(O45&gt;O41,IF((O45-O41)&gt;9.5,FLOOR((O45-O41)/10,1),0),0)</f>
        <v>0</v>
      </c>
      <c r="U45" s="53">
        <f>IF(O45&gt;60,IF(O41&lt;60,1,0),0)</f>
        <v>0</v>
      </c>
      <c r="V45" s="56">
        <f t="shared" si="17"/>
        <v>0</v>
      </c>
      <c r="W45" s="219" t="s">
        <v>82</v>
      </c>
      <c r="X45" s="81"/>
      <c r="Y45" s="81"/>
      <c r="Z45" s="81"/>
    </row>
    <row r="46" spans="2:26" ht="21.75" customHeight="1" thickBot="1">
      <c r="B46" s="113"/>
      <c r="C46" s="23"/>
      <c r="D46" s="23"/>
      <c r="E46" s="20"/>
      <c r="F46" s="114"/>
      <c r="G46" s="115"/>
      <c r="H46" s="114"/>
      <c r="I46" s="115"/>
      <c r="J46" s="205"/>
      <c r="K46" s="206"/>
      <c r="N46" s="48" t="str">
        <f t="shared" si="14"/>
        <v>Oddio Caronte</v>
      </c>
      <c r="O46" s="49">
        <f t="shared" si="14"/>
        <v>0</v>
      </c>
      <c r="P46" s="50">
        <f t="shared" si="15"/>
        <v>1</v>
      </c>
      <c r="Q46" s="50">
        <f t="shared" si="16"/>
        <v>0</v>
      </c>
      <c r="R46" s="50">
        <f>Q42</f>
        <v>0</v>
      </c>
      <c r="S46" s="55">
        <f>IF(V46=V42,IF(O46-O42&lt;4,0,1),0)</f>
        <v>0</v>
      </c>
      <c r="T46" s="57">
        <f>IF(O46&gt;O42,IF((O46-O42)&gt;9.5,FLOOR((O46-O42)/10,1),0),0)</f>
        <v>0</v>
      </c>
      <c r="U46" s="53">
        <f>IF(O46&gt;60,IF(O42&lt;60,1,0),0)</f>
        <v>0</v>
      </c>
      <c r="V46" s="56">
        <f t="shared" si="17"/>
        <v>0</v>
      </c>
      <c r="W46" s="220"/>
      <c r="X46" s="81"/>
      <c r="Y46" s="81"/>
      <c r="Z46" s="81"/>
    </row>
    <row r="47" spans="2:26" ht="21.75" customHeight="1">
      <c r="B47" s="113"/>
      <c r="C47" s="23"/>
      <c r="D47" s="23"/>
      <c r="E47" s="20"/>
      <c r="F47" s="114"/>
      <c r="G47" s="115"/>
      <c r="H47" s="114"/>
      <c r="I47" s="115"/>
      <c r="J47" s="205"/>
      <c r="K47" s="206"/>
      <c r="N47" s="48" t="str">
        <f t="shared" si="14"/>
        <v>MVV Maastricht</v>
      </c>
      <c r="O47" s="49">
        <f t="shared" si="14"/>
        <v>0</v>
      </c>
      <c r="P47" s="50">
        <f t="shared" si="15"/>
        <v>1</v>
      </c>
      <c r="Q47" s="50">
        <f t="shared" si="16"/>
        <v>0</v>
      </c>
      <c r="R47" s="50">
        <f>Q43</f>
        <v>0</v>
      </c>
      <c r="S47" s="55">
        <f>IF(V47=V43,IF(O47-O43&lt;4,0,1),0)</f>
        <v>0</v>
      </c>
      <c r="T47" s="57">
        <f>IF(O47&gt;O43,IF((O47-O43)&gt;9.5,FLOOR((O47-O43)/10,1),0),0)</f>
        <v>0</v>
      </c>
      <c r="U47" s="53">
        <f>IF(O47&gt;60,IF(O43&lt;60,1,0),0)</f>
        <v>0</v>
      </c>
      <c r="V47" s="56">
        <f t="shared" si="17"/>
        <v>0</v>
      </c>
      <c r="W47" s="221" t="s">
        <v>83</v>
      </c>
      <c r="X47" s="81"/>
      <c r="Y47" s="81"/>
      <c r="Z47" s="88"/>
    </row>
    <row r="48" spans="2:26" ht="21.75" customHeight="1" thickBot="1">
      <c r="B48" s="113"/>
      <c r="C48" s="23"/>
      <c r="D48" s="23"/>
      <c r="E48" s="20"/>
      <c r="F48" s="114"/>
      <c r="G48" s="115"/>
      <c r="H48" s="114"/>
      <c r="I48" s="115"/>
      <c r="J48" s="205"/>
      <c r="K48" s="206"/>
      <c r="N48" s="60" t="str">
        <f t="shared" si="14"/>
        <v>Aifellatio</v>
      </c>
      <c r="O48" s="61">
        <f t="shared" si="14"/>
        <v>0</v>
      </c>
      <c r="P48" s="62">
        <f t="shared" si="15"/>
        <v>1</v>
      </c>
      <c r="Q48" s="62">
        <f t="shared" si="16"/>
        <v>0</v>
      </c>
      <c r="R48" s="62">
        <f>Q44</f>
        <v>0</v>
      </c>
      <c r="S48" s="63">
        <f>IF(V48=V44,IF(O48-O44&lt;4,0,1),0)</f>
        <v>0</v>
      </c>
      <c r="T48" s="64">
        <f>IF(O48&gt;O44,IF((O48-O44)&gt;9.5,FLOOR((O48-O44)/10,1),0),0)</f>
        <v>0</v>
      </c>
      <c r="U48" s="65">
        <f>IF(O48&gt;60,IF(O44&lt;60,1,0),0)</f>
        <v>0</v>
      </c>
      <c r="V48" s="66">
        <f t="shared" si="17"/>
        <v>0</v>
      </c>
      <c r="W48" s="222"/>
      <c r="X48" s="81"/>
      <c r="Y48" s="81"/>
      <c r="Z48" s="81"/>
    </row>
    <row r="49" spans="2:26" ht="19.5">
      <c r="B49" s="113"/>
      <c r="C49" s="23"/>
      <c r="D49" s="23"/>
      <c r="E49" s="20"/>
      <c r="F49" s="114"/>
      <c r="G49" s="115"/>
      <c r="H49" s="114"/>
      <c r="I49" s="115"/>
      <c r="J49" s="205"/>
      <c r="K49" s="206"/>
      <c r="N49" s="21"/>
      <c r="O49" s="23"/>
      <c r="P49" s="23"/>
      <c r="Q49" s="23"/>
      <c r="R49" s="23"/>
      <c r="S49" s="23"/>
      <c r="T49" s="23"/>
      <c r="U49" s="23"/>
      <c r="V49" s="23"/>
      <c r="W49" s="23"/>
      <c r="X49" s="81"/>
      <c r="Y49" s="81"/>
      <c r="Z49" s="81"/>
    </row>
    <row r="50" spans="2:26" ht="20.25" thickBot="1">
      <c r="B50" s="116"/>
      <c r="C50" s="117"/>
      <c r="D50" s="117"/>
      <c r="E50" s="118"/>
      <c r="F50" s="119"/>
      <c r="G50" s="120"/>
      <c r="H50" s="119"/>
      <c r="I50" s="120"/>
      <c r="J50" s="207"/>
      <c r="K50" s="208"/>
      <c r="N50" s="121"/>
      <c r="O50" s="78"/>
      <c r="P50" s="78"/>
      <c r="Q50" s="78"/>
      <c r="R50" s="78"/>
      <c r="S50" s="78"/>
      <c r="T50" s="78"/>
      <c r="U50" s="78"/>
      <c r="V50" s="78"/>
      <c r="W50" s="81"/>
      <c r="X50" s="81"/>
      <c r="Y50" s="81"/>
      <c r="Z50" s="81"/>
    </row>
    <row r="51" spans="3:26" ht="19.5">
      <c r="C51" s="122" t="s">
        <v>99</v>
      </c>
      <c r="E51" s="20"/>
      <c r="F51" s="114"/>
      <c r="G51" s="115"/>
      <c r="H51" s="114"/>
      <c r="I51" s="115"/>
      <c r="J51" s="114"/>
      <c r="K51" s="115"/>
      <c r="N51" s="121"/>
      <c r="O51" s="78"/>
      <c r="P51" s="78"/>
      <c r="Q51" s="78"/>
      <c r="R51" s="78"/>
      <c r="S51" s="78"/>
      <c r="T51" s="78"/>
      <c r="U51" s="78"/>
      <c r="V51" s="78"/>
      <c r="W51" s="81"/>
      <c r="X51" s="81"/>
      <c r="Y51" s="81"/>
      <c r="Z51" s="81"/>
    </row>
    <row r="52" spans="3:26" ht="20.25">
      <c r="C52" s="16" t="s">
        <v>100</v>
      </c>
      <c r="E52" s="21" t="s">
        <v>90</v>
      </c>
      <c r="F52" s="123"/>
      <c r="G52" s="115"/>
      <c r="H52" s="114"/>
      <c r="I52" s="115"/>
      <c r="J52" s="114"/>
      <c r="K52" s="115"/>
      <c r="N52" s="121"/>
      <c r="O52" s="78"/>
      <c r="P52" s="78"/>
      <c r="Q52" s="78"/>
      <c r="R52" s="78"/>
      <c r="S52" s="78"/>
      <c r="T52" s="78"/>
      <c r="U52" s="78"/>
      <c r="V52" s="78"/>
      <c r="W52" s="81"/>
      <c r="X52" s="81"/>
      <c r="Y52" s="81"/>
      <c r="Z52" s="81"/>
    </row>
    <row r="53" spans="3:26" ht="19.5">
      <c r="C53" s="16" t="s">
        <v>101</v>
      </c>
      <c r="E53" s="22" t="s">
        <v>54</v>
      </c>
      <c r="F53" s="20"/>
      <c r="G53" s="115"/>
      <c r="H53" s="114"/>
      <c r="I53" s="115"/>
      <c r="J53" s="114"/>
      <c r="K53" s="115"/>
      <c r="N53" s="121"/>
      <c r="O53" s="78"/>
      <c r="P53" s="78"/>
      <c r="Q53" s="78"/>
      <c r="R53" s="78"/>
      <c r="S53" s="78"/>
      <c r="T53" s="78"/>
      <c r="U53" s="78"/>
      <c r="V53" s="78"/>
      <c r="W53" s="81"/>
      <c r="X53" s="81"/>
      <c r="Y53" s="81"/>
      <c r="Z53" s="88"/>
    </row>
    <row r="54" spans="3:26" ht="19.5">
      <c r="C54" s="16" t="s">
        <v>102</v>
      </c>
      <c r="E54" s="124" t="s">
        <v>84</v>
      </c>
      <c r="F54" s="20"/>
      <c r="G54" s="115"/>
      <c r="H54" s="114"/>
      <c r="I54" s="115"/>
      <c r="J54" s="114"/>
      <c r="K54" s="11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6"/>
      <c r="Z54" s="81"/>
    </row>
    <row r="55" spans="6:26" ht="19.5">
      <c r="F55" s="114"/>
      <c r="G55" s="115"/>
      <c r="H55" s="115"/>
      <c r="I55" s="115"/>
      <c r="J55" s="115"/>
      <c r="K55" s="115"/>
      <c r="N55" s="127"/>
      <c r="O55" s="127"/>
      <c r="P55" s="127"/>
      <c r="Q55" s="127"/>
      <c r="R55" s="127"/>
      <c r="S55" s="127"/>
      <c r="T55" s="127"/>
      <c r="U55" s="127"/>
      <c r="V55" s="127"/>
      <c r="W55" s="128"/>
      <c r="X55" s="128"/>
      <c r="Y55" s="128"/>
      <c r="Z55" s="81"/>
    </row>
    <row r="56" spans="5:26" ht="19.5">
      <c r="E56" s="20"/>
      <c r="F56" s="114"/>
      <c r="G56" s="115"/>
      <c r="H56" s="115"/>
      <c r="I56" s="115"/>
      <c r="J56" s="115"/>
      <c r="K56" s="115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81"/>
    </row>
    <row r="57" spans="5:26" ht="19.5">
      <c r="E57" s="20"/>
      <c r="F57" s="114"/>
      <c r="G57" s="115"/>
      <c r="H57" s="115"/>
      <c r="I57" s="115"/>
      <c r="J57" s="115"/>
      <c r="K57" s="115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81"/>
    </row>
    <row r="58" spans="5:26" ht="19.5">
      <c r="E58" s="20"/>
      <c r="F58" s="114"/>
      <c r="G58" s="115"/>
      <c r="H58" s="115"/>
      <c r="I58" s="115"/>
      <c r="J58" s="115"/>
      <c r="K58" s="115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81"/>
    </row>
    <row r="59" spans="5:26" ht="19.5" customHeight="1">
      <c r="E59" s="20"/>
      <c r="F59" s="114"/>
      <c r="G59" s="115"/>
      <c r="H59" s="115"/>
      <c r="I59" s="115"/>
      <c r="J59" s="115"/>
      <c r="K59" s="115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81"/>
    </row>
    <row r="60" spans="5:26" ht="19.5" customHeight="1">
      <c r="E60" s="20"/>
      <c r="F60" s="114"/>
      <c r="G60" s="115"/>
      <c r="H60" s="115"/>
      <c r="I60" s="115"/>
      <c r="J60" s="115"/>
      <c r="K60" s="115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81"/>
    </row>
    <row r="61" spans="5:26" ht="19.5" customHeight="1">
      <c r="E61" s="20"/>
      <c r="F61" s="114"/>
      <c r="G61" s="115"/>
      <c r="H61" s="115"/>
      <c r="I61" s="115"/>
      <c r="J61" s="115"/>
      <c r="K61" s="115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81"/>
    </row>
    <row r="62" spans="5:26" ht="19.5" customHeight="1">
      <c r="E62" s="20"/>
      <c r="F62" s="114"/>
      <c r="G62" s="115"/>
      <c r="H62" s="114"/>
      <c r="I62" s="115"/>
      <c r="J62" s="114"/>
      <c r="K62" s="115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81"/>
    </row>
    <row r="63" spans="5:26" ht="19.5" customHeight="1">
      <c r="E63" s="20"/>
      <c r="F63" s="114"/>
      <c r="G63" s="115"/>
      <c r="H63" s="114"/>
      <c r="I63" s="115"/>
      <c r="J63" s="114"/>
      <c r="K63" s="115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88"/>
    </row>
    <row r="64" spans="5:26" ht="19.5" customHeight="1">
      <c r="E64" s="20"/>
      <c r="F64" s="114"/>
      <c r="G64" s="115"/>
      <c r="H64" s="114"/>
      <c r="I64" s="115"/>
      <c r="J64" s="114"/>
      <c r="K64" s="115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14"/>
      <c r="Z64" s="81"/>
    </row>
    <row r="65" spans="4:26" ht="20.25" customHeight="1">
      <c r="D65" s="21"/>
      <c r="E65" s="123"/>
      <c r="F65" s="114"/>
      <c r="G65" s="115"/>
      <c r="H65" s="114"/>
      <c r="I65" s="115"/>
      <c r="J65" s="114"/>
      <c r="K65" s="115"/>
      <c r="N65" s="130"/>
      <c r="O65" s="130"/>
      <c r="P65" s="130"/>
      <c r="Q65" s="130"/>
      <c r="R65" s="23"/>
      <c r="S65" s="131"/>
      <c r="T65" s="23"/>
      <c r="U65" s="23"/>
      <c r="V65" s="132"/>
      <c r="W65" s="132"/>
      <c r="X65" s="132"/>
      <c r="Y65" s="132"/>
      <c r="Z65" s="81"/>
    </row>
    <row r="66" spans="4:26" ht="19.5">
      <c r="D66" s="22"/>
      <c r="E66" s="20"/>
      <c r="F66" s="114"/>
      <c r="G66" s="115"/>
      <c r="H66" s="114"/>
      <c r="I66" s="115"/>
      <c r="J66" s="114"/>
      <c r="K66" s="115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14"/>
      <c r="Z66" s="81"/>
    </row>
    <row r="67" spans="4:26" ht="19.5">
      <c r="D67" s="124"/>
      <c r="E67" s="20"/>
      <c r="F67" s="114"/>
      <c r="G67" s="115"/>
      <c r="H67" s="114"/>
      <c r="I67" s="115"/>
      <c r="J67" s="114"/>
      <c r="K67" s="115"/>
      <c r="N67" s="131"/>
      <c r="O67" s="23"/>
      <c r="P67" s="23"/>
      <c r="Q67" s="133"/>
      <c r="R67" s="23"/>
      <c r="S67" s="131"/>
      <c r="T67" s="23"/>
      <c r="U67" s="132"/>
      <c r="V67" s="132"/>
      <c r="W67" s="132"/>
      <c r="X67" s="132"/>
      <c r="Y67" s="132"/>
      <c r="Z67" s="81"/>
    </row>
    <row r="68" spans="5:26" ht="19.5">
      <c r="E68" s="20"/>
      <c r="F68" s="114"/>
      <c r="G68" s="115"/>
      <c r="H68" s="114"/>
      <c r="I68" s="115"/>
      <c r="J68" s="114"/>
      <c r="K68" s="115"/>
      <c r="N68" s="131"/>
      <c r="O68" s="23"/>
      <c r="P68" s="23"/>
      <c r="Q68" s="133"/>
      <c r="R68" s="23"/>
      <c r="S68" s="131"/>
      <c r="T68" s="132"/>
      <c r="U68" s="132"/>
      <c r="V68" s="132"/>
      <c r="W68" s="132"/>
      <c r="X68" s="132"/>
      <c r="Y68" s="132"/>
      <c r="Z68" s="81"/>
    </row>
    <row r="69" spans="5:26" ht="19.5">
      <c r="E69" s="20"/>
      <c r="F69" s="114"/>
      <c r="G69" s="115"/>
      <c r="H69" s="114"/>
      <c r="I69" s="115"/>
      <c r="J69" s="114"/>
      <c r="K69" s="115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14"/>
      <c r="Z69" s="81"/>
    </row>
    <row r="70" spans="5:26" ht="19.5">
      <c r="E70" s="20"/>
      <c r="F70" s="114"/>
      <c r="G70" s="115"/>
      <c r="H70" s="114"/>
      <c r="I70" s="115"/>
      <c r="J70" s="114"/>
      <c r="K70" s="115"/>
      <c r="N70" s="134"/>
      <c r="O70" s="135"/>
      <c r="P70" s="135"/>
      <c r="Q70" s="135"/>
      <c r="R70" s="135"/>
      <c r="S70" s="135"/>
      <c r="T70" s="135"/>
      <c r="U70" s="135"/>
      <c r="V70" s="135"/>
      <c r="W70" s="23"/>
      <c r="X70" s="23"/>
      <c r="Y70" s="23"/>
      <c r="Z70" s="81"/>
    </row>
    <row r="71" spans="5:26" ht="19.5">
      <c r="E71" s="20"/>
      <c r="F71" s="114"/>
      <c r="G71" s="115"/>
      <c r="H71" s="114"/>
      <c r="I71" s="115"/>
      <c r="J71" s="114"/>
      <c r="K71" s="115"/>
      <c r="N71" s="136"/>
      <c r="O71" s="137"/>
      <c r="P71" s="137"/>
      <c r="Q71" s="137"/>
      <c r="R71" s="137"/>
      <c r="S71" s="137"/>
      <c r="T71" s="137"/>
      <c r="U71" s="137"/>
      <c r="V71" s="137"/>
      <c r="W71" s="23"/>
      <c r="X71" s="23"/>
      <c r="Y71" s="23"/>
      <c r="Z71" s="81"/>
    </row>
    <row r="72" spans="5:26" ht="19.5">
      <c r="E72" s="20"/>
      <c r="F72" s="114"/>
      <c r="G72" s="115"/>
      <c r="H72" s="114"/>
      <c r="I72" s="115"/>
      <c r="J72" s="114"/>
      <c r="K72" s="115"/>
      <c r="N72" s="136"/>
      <c r="O72" s="137"/>
      <c r="P72" s="137"/>
      <c r="Q72" s="137"/>
      <c r="R72" s="137"/>
      <c r="S72" s="137"/>
      <c r="T72" s="137"/>
      <c r="U72" s="137"/>
      <c r="V72" s="137"/>
      <c r="W72" s="23"/>
      <c r="X72" s="23"/>
      <c r="Y72" s="23"/>
      <c r="Z72" s="81"/>
    </row>
    <row r="73" spans="5:26" ht="19.5">
      <c r="E73" s="20"/>
      <c r="F73" s="114"/>
      <c r="G73" s="115"/>
      <c r="H73" s="114"/>
      <c r="I73" s="115"/>
      <c r="J73" s="114"/>
      <c r="K73" s="115"/>
      <c r="N73" s="136"/>
      <c r="O73" s="137"/>
      <c r="P73" s="137"/>
      <c r="Q73" s="137"/>
      <c r="R73" s="137"/>
      <c r="S73" s="137"/>
      <c r="T73" s="137"/>
      <c r="U73" s="137"/>
      <c r="V73" s="137"/>
      <c r="W73" s="23"/>
      <c r="X73" s="23"/>
      <c r="Y73" s="23"/>
      <c r="Z73" s="126"/>
    </row>
    <row r="74" spans="5:26" ht="19.5">
      <c r="E74" s="20"/>
      <c r="F74" s="114"/>
      <c r="G74" s="115"/>
      <c r="H74" s="114"/>
      <c r="I74" s="115"/>
      <c r="J74" s="114"/>
      <c r="K74" s="115"/>
      <c r="N74" s="136"/>
      <c r="O74" s="137"/>
      <c r="P74" s="137"/>
      <c r="Q74" s="137"/>
      <c r="R74" s="137"/>
      <c r="S74" s="137"/>
      <c r="T74" s="137"/>
      <c r="U74" s="137"/>
      <c r="V74" s="137"/>
      <c r="W74" s="23"/>
      <c r="X74" s="23"/>
      <c r="Y74" s="23"/>
      <c r="Z74" s="128"/>
    </row>
    <row r="75" spans="5:26" ht="19.5">
      <c r="E75" s="20"/>
      <c r="F75" s="114"/>
      <c r="G75" s="115"/>
      <c r="H75" s="114"/>
      <c r="I75" s="115"/>
      <c r="J75" s="114"/>
      <c r="K75" s="115"/>
      <c r="N75" s="136"/>
      <c r="O75" s="137"/>
      <c r="P75" s="137"/>
      <c r="Q75" s="137"/>
      <c r="R75" s="137"/>
      <c r="S75" s="137"/>
      <c r="T75" s="137"/>
      <c r="U75" s="137"/>
      <c r="V75" s="137"/>
      <c r="W75" s="23"/>
      <c r="X75" s="23"/>
      <c r="Y75" s="23"/>
      <c r="Z75" s="114"/>
    </row>
    <row r="76" spans="5:26" ht="19.5">
      <c r="E76" s="20"/>
      <c r="F76" s="114"/>
      <c r="G76" s="115"/>
      <c r="H76" s="114"/>
      <c r="I76" s="115"/>
      <c r="J76" s="114"/>
      <c r="K76" s="115"/>
      <c r="N76" s="136"/>
      <c r="O76" s="137"/>
      <c r="P76" s="137"/>
      <c r="Q76" s="137"/>
      <c r="R76" s="137"/>
      <c r="S76" s="137"/>
      <c r="T76" s="137"/>
      <c r="U76" s="137"/>
      <c r="V76" s="137"/>
      <c r="W76" s="23"/>
      <c r="X76" s="23"/>
      <c r="Y76" s="23"/>
      <c r="Z76" s="114"/>
    </row>
    <row r="77" spans="5:26" ht="19.5">
      <c r="E77" s="20"/>
      <c r="F77" s="114"/>
      <c r="G77" s="115"/>
      <c r="H77" s="114"/>
      <c r="I77" s="115"/>
      <c r="J77" s="114"/>
      <c r="K77" s="115"/>
      <c r="N77" s="136"/>
      <c r="O77" s="137"/>
      <c r="P77" s="137"/>
      <c r="Q77" s="137"/>
      <c r="R77" s="137"/>
      <c r="S77" s="137"/>
      <c r="T77" s="137"/>
      <c r="U77" s="137"/>
      <c r="V77" s="137"/>
      <c r="W77" s="23"/>
      <c r="X77" s="23"/>
      <c r="Y77" s="23"/>
      <c r="Z77" s="114"/>
    </row>
    <row r="78" spans="5:26" ht="19.5">
      <c r="E78" s="20"/>
      <c r="F78" s="114"/>
      <c r="G78" s="115"/>
      <c r="H78" s="114"/>
      <c r="I78" s="115"/>
      <c r="J78" s="114"/>
      <c r="K78" s="115"/>
      <c r="N78" s="136"/>
      <c r="O78" s="137"/>
      <c r="P78" s="137"/>
      <c r="Q78" s="137"/>
      <c r="R78" s="137"/>
      <c r="S78" s="137"/>
      <c r="T78" s="137"/>
      <c r="U78" s="137"/>
      <c r="V78" s="137"/>
      <c r="W78" s="23"/>
      <c r="X78" s="23"/>
      <c r="Y78" s="23"/>
      <c r="Z78" s="114"/>
    </row>
    <row r="79" spans="5:26" ht="19.5">
      <c r="E79" s="20"/>
      <c r="F79" s="114"/>
      <c r="G79" s="115"/>
      <c r="H79" s="114"/>
      <c r="I79" s="115"/>
      <c r="J79" s="114"/>
      <c r="K79" s="115"/>
      <c r="N79" s="138"/>
      <c r="O79" s="137"/>
      <c r="P79" s="137"/>
      <c r="Q79" s="137"/>
      <c r="R79" s="137"/>
      <c r="S79" s="137"/>
      <c r="T79" s="137"/>
      <c r="U79" s="137"/>
      <c r="V79" s="137"/>
      <c r="W79" s="23"/>
      <c r="X79" s="23"/>
      <c r="Y79" s="23"/>
      <c r="Z79" s="114"/>
    </row>
    <row r="80" spans="5:26" ht="19.5">
      <c r="E80" s="20"/>
      <c r="F80" s="114"/>
      <c r="G80" s="115"/>
      <c r="H80" s="114"/>
      <c r="I80" s="115"/>
      <c r="J80" s="114"/>
      <c r="K80" s="115"/>
      <c r="N80" s="138"/>
      <c r="O80" s="23"/>
      <c r="P80" s="81"/>
      <c r="Q80" s="121"/>
      <c r="R80" s="139"/>
      <c r="S80" s="139"/>
      <c r="T80" s="139"/>
      <c r="U80" s="139"/>
      <c r="V80" s="139"/>
      <c r="W80" s="139"/>
      <c r="X80" s="139"/>
      <c r="Y80" s="139"/>
      <c r="Z80" s="114"/>
    </row>
    <row r="81" spans="5:26" ht="19.5">
      <c r="E81" s="20"/>
      <c r="F81" s="114"/>
      <c r="G81" s="115"/>
      <c r="H81" s="114"/>
      <c r="I81" s="115"/>
      <c r="J81" s="114"/>
      <c r="K81" s="115"/>
      <c r="N81" s="23"/>
      <c r="O81" s="140"/>
      <c r="P81" s="121"/>
      <c r="Q81" s="78"/>
      <c r="R81" s="141"/>
      <c r="S81" s="78"/>
      <c r="T81" s="78"/>
      <c r="U81" s="78"/>
      <c r="V81" s="78"/>
      <c r="W81" s="78"/>
      <c r="X81" s="78"/>
      <c r="Y81" s="78"/>
      <c r="Z81" s="114"/>
    </row>
    <row r="82" spans="5:26" ht="19.5">
      <c r="E82" s="20"/>
      <c r="F82" s="114"/>
      <c r="G82" s="115"/>
      <c r="H82" s="114"/>
      <c r="I82" s="115"/>
      <c r="J82" s="114"/>
      <c r="K82" s="115"/>
      <c r="N82" s="23"/>
      <c r="O82" s="140"/>
      <c r="P82" s="121"/>
      <c r="Q82" s="141"/>
      <c r="R82" s="78"/>
      <c r="S82" s="78"/>
      <c r="T82" s="78"/>
      <c r="U82" s="78"/>
      <c r="V82" s="78"/>
      <c r="W82" s="78"/>
      <c r="X82" s="78"/>
      <c r="Y82" s="78"/>
      <c r="Z82" s="114"/>
    </row>
    <row r="83" spans="5:26" ht="19.5">
      <c r="E83" s="20"/>
      <c r="F83" s="114"/>
      <c r="G83" s="115"/>
      <c r="H83" s="114"/>
      <c r="I83" s="115"/>
      <c r="J83" s="114"/>
      <c r="K83" s="115"/>
      <c r="N83" s="23"/>
      <c r="O83" s="23"/>
      <c r="P83" s="121"/>
      <c r="Q83" s="78"/>
      <c r="R83" s="78"/>
      <c r="S83" s="78"/>
      <c r="T83" s="78"/>
      <c r="U83" s="78"/>
      <c r="V83" s="78"/>
      <c r="W83" s="78"/>
      <c r="X83" s="78"/>
      <c r="Y83" s="78"/>
      <c r="Z83" s="114"/>
    </row>
    <row r="84" spans="5:26" ht="19.5">
      <c r="E84" s="20"/>
      <c r="F84" s="114"/>
      <c r="G84" s="115"/>
      <c r="H84" s="114"/>
      <c r="I84" s="115"/>
      <c r="J84" s="114"/>
      <c r="K84" s="115"/>
      <c r="N84" s="23"/>
      <c r="O84" s="23"/>
      <c r="P84" s="121"/>
      <c r="Q84" s="78"/>
      <c r="R84" s="78"/>
      <c r="S84" s="78"/>
      <c r="T84" s="78"/>
      <c r="U84" s="78"/>
      <c r="V84" s="78"/>
      <c r="W84" s="78"/>
      <c r="X84" s="78"/>
      <c r="Y84" s="78"/>
      <c r="Z84" s="132"/>
    </row>
    <row r="85" spans="5:26" ht="19.5">
      <c r="E85" s="20"/>
      <c r="F85" s="114"/>
      <c r="G85" s="115"/>
      <c r="H85" s="114"/>
      <c r="I85" s="115"/>
      <c r="J85" s="114"/>
      <c r="K85" s="115"/>
      <c r="N85" s="23"/>
      <c r="O85" s="23"/>
      <c r="P85" s="121"/>
      <c r="Q85" s="78"/>
      <c r="R85" s="78"/>
      <c r="S85" s="78"/>
      <c r="T85" s="78"/>
      <c r="U85" s="78"/>
      <c r="V85" s="78"/>
      <c r="W85" s="78"/>
      <c r="X85" s="78"/>
      <c r="Y85" s="78"/>
      <c r="Z85" s="114"/>
    </row>
    <row r="86" spans="5:26" ht="19.5">
      <c r="E86" s="20"/>
      <c r="F86" s="114"/>
      <c r="G86" s="115"/>
      <c r="H86" s="114"/>
      <c r="I86" s="115"/>
      <c r="J86" s="114"/>
      <c r="K86" s="115"/>
      <c r="N86" s="23"/>
      <c r="O86" s="23"/>
      <c r="P86" s="121"/>
      <c r="Q86" s="78"/>
      <c r="R86" s="78"/>
      <c r="S86" s="78"/>
      <c r="T86" s="78"/>
      <c r="U86" s="78"/>
      <c r="V86" s="78"/>
      <c r="W86" s="78"/>
      <c r="X86" s="78"/>
      <c r="Y86" s="78"/>
      <c r="Z86" s="132"/>
    </row>
    <row r="87" spans="5:26" ht="19.5">
      <c r="E87" s="20"/>
      <c r="F87" s="114"/>
      <c r="G87" s="115"/>
      <c r="H87" s="114"/>
      <c r="I87" s="115"/>
      <c r="J87" s="114"/>
      <c r="K87" s="115"/>
      <c r="N87" s="23"/>
      <c r="O87" s="23"/>
      <c r="P87" s="121"/>
      <c r="Q87" s="78"/>
      <c r="R87" s="78"/>
      <c r="S87" s="78"/>
      <c r="T87" s="78"/>
      <c r="U87" s="78"/>
      <c r="V87" s="78"/>
      <c r="W87" s="78"/>
      <c r="X87" s="78"/>
      <c r="Y87" s="78"/>
      <c r="Z87" s="132"/>
    </row>
    <row r="88" spans="5:26" ht="19.5">
      <c r="E88" s="20"/>
      <c r="F88" s="114"/>
      <c r="G88" s="115"/>
      <c r="H88" s="114"/>
      <c r="I88" s="115"/>
      <c r="J88" s="114"/>
      <c r="K88" s="115"/>
      <c r="N88" s="23"/>
      <c r="O88" s="23"/>
      <c r="P88" s="121"/>
      <c r="Q88" s="78"/>
      <c r="R88" s="78"/>
      <c r="S88" s="78"/>
      <c r="T88" s="78"/>
      <c r="U88" s="78"/>
      <c r="V88" s="78"/>
      <c r="W88" s="78"/>
      <c r="X88" s="78"/>
      <c r="Y88" s="78"/>
      <c r="Z88" s="114"/>
    </row>
    <row r="89" spans="5:26" ht="19.5">
      <c r="E89" s="20"/>
      <c r="F89" s="114"/>
      <c r="G89" s="115"/>
      <c r="H89" s="114"/>
      <c r="I89" s="115"/>
      <c r="J89" s="114"/>
      <c r="K89" s="115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5:26" ht="19.5">
      <c r="E90" s="20"/>
      <c r="F90" s="114"/>
      <c r="G90" s="115"/>
      <c r="H90" s="114"/>
      <c r="I90" s="115"/>
      <c r="J90" s="114"/>
      <c r="K90" s="115"/>
      <c r="N90" s="23"/>
      <c r="O90" s="23"/>
      <c r="P90" s="140"/>
      <c r="Q90" s="23"/>
      <c r="R90" s="23"/>
      <c r="S90" s="23"/>
      <c r="T90" s="140"/>
      <c r="U90" s="23"/>
      <c r="V90" s="23"/>
      <c r="W90" s="23"/>
      <c r="X90" s="23"/>
      <c r="Y90" s="23"/>
      <c r="Z90" s="23"/>
    </row>
    <row r="91" spans="5:26" ht="19.5">
      <c r="E91" s="20"/>
      <c r="F91" s="114"/>
      <c r="G91" s="115"/>
      <c r="H91" s="114"/>
      <c r="I91" s="115"/>
      <c r="J91" s="114"/>
      <c r="K91" s="115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5:26" ht="19.5">
      <c r="E92" s="20"/>
      <c r="F92" s="114"/>
      <c r="G92" s="115"/>
      <c r="H92" s="114"/>
      <c r="I92" s="115"/>
      <c r="J92" s="114"/>
      <c r="K92" s="115"/>
      <c r="Z92" s="23"/>
    </row>
    <row r="93" spans="5:26" ht="19.5">
      <c r="E93" s="20"/>
      <c r="F93" s="114"/>
      <c r="G93" s="115"/>
      <c r="H93" s="114"/>
      <c r="I93" s="115"/>
      <c r="J93" s="114"/>
      <c r="K93" s="115"/>
      <c r="Z93" s="23"/>
    </row>
    <row r="94" spans="5:26" ht="19.5">
      <c r="E94" s="20"/>
      <c r="F94" s="114"/>
      <c r="G94" s="115"/>
      <c r="H94" s="114"/>
      <c r="I94" s="115"/>
      <c r="J94" s="114"/>
      <c r="K94" s="115"/>
      <c r="Z94" s="23"/>
    </row>
    <row r="95" spans="5:26" ht="19.5">
      <c r="E95" s="20"/>
      <c r="F95" s="114"/>
      <c r="G95" s="115"/>
      <c r="H95" s="114"/>
      <c r="I95" s="115"/>
      <c r="J95" s="114"/>
      <c r="K95" s="115"/>
      <c r="Z95" s="23"/>
    </row>
    <row r="96" spans="5:26" ht="19.5">
      <c r="E96" s="20"/>
      <c r="F96" s="114"/>
      <c r="G96" s="115"/>
      <c r="H96" s="114"/>
      <c r="I96" s="115"/>
      <c r="J96" s="114"/>
      <c r="K96" s="115"/>
      <c r="Z96" s="23"/>
    </row>
    <row r="97" spans="5:26" ht="19.5">
      <c r="E97" s="20"/>
      <c r="F97" s="114"/>
      <c r="G97" s="115"/>
      <c r="H97" s="114"/>
      <c r="I97" s="115"/>
      <c r="J97" s="114"/>
      <c r="K97" s="115"/>
      <c r="Z97" s="23"/>
    </row>
    <row r="98" spans="5:26" ht="19.5">
      <c r="E98" s="20"/>
      <c r="F98" s="114"/>
      <c r="G98" s="115"/>
      <c r="H98" s="114"/>
      <c r="I98" s="115"/>
      <c r="J98" s="114"/>
      <c r="K98" s="115"/>
      <c r="Z98" s="23"/>
    </row>
    <row r="99" spans="5:26" ht="19.5">
      <c r="E99" s="20"/>
      <c r="F99" s="114"/>
      <c r="G99" s="115"/>
      <c r="H99" s="114"/>
      <c r="I99" s="115"/>
      <c r="J99" s="114"/>
      <c r="K99" s="115"/>
      <c r="Z99" s="139"/>
    </row>
    <row r="100" spans="5:26" ht="19.5">
      <c r="E100" s="20"/>
      <c r="F100" s="114"/>
      <c r="G100" s="115"/>
      <c r="H100" s="114"/>
      <c r="I100" s="115"/>
      <c r="J100" s="114"/>
      <c r="K100" s="115"/>
      <c r="Z100" s="78"/>
    </row>
    <row r="101" spans="5:26" ht="19.5">
      <c r="E101" s="20"/>
      <c r="F101" s="114"/>
      <c r="G101" s="115"/>
      <c r="H101" s="114"/>
      <c r="I101" s="115"/>
      <c r="J101" s="114"/>
      <c r="K101" s="115"/>
      <c r="Z101" s="78"/>
    </row>
    <row r="102" spans="5:26" ht="19.5">
      <c r="E102" s="20"/>
      <c r="F102" s="114"/>
      <c r="G102" s="115"/>
      <c r="H102" s="114"/>
      <c r="I102" s="115"/>
      <c r="J102" s="114"/>
      <c r="K102" s="115"/>
      <c r="Z102" s="78"/>
    </row>
    <row r="103" ht="15">
      <c r="Z103" s="78"/>
    </row>
    <row r="104" ht="15">
      <c r="Z104" s="78"/>
    </row>
    <row r="105" ht="15">
      <c r="Z105" s="78"/>
    </row>
    <row r="106" ht="15">
      <c r="Z106" s="78"/>
    </row>
    <row r="107" ht="15">
      <c r="Z107" s="78"/>
    </row>
    <row r="108" ht="15">
      <c r="Z108" s="23"/>
    </row>
    <row r="109" ht="15">
      <c r="Z109" s="23"/>
    </row>
    <row r="110" ht="15">
      <c r="Z110" s="23"/>
    </row>
  </sheetData>
  <mergeCells count="31">
    <mergeCell ref="Q34:R35"/>
    <mergeCell ref="T34:V35"/>
    <mergeCell ref="W34:W35"/>
    <mergeCell ref="W47:W48"/>
    <mergeCell ref="W31:W32"/>
    <mergeCell ref="W41:W42"/>
    <mergeCell ref="W43:W44"/>
    <mergeCell ref="W45:W46"/>
    <mergeCell ref="D2:E2"/>
    <mergeCell ref="D9:E9"/>
    <mergeCell ref="D18:E18"/>
    <mergeCell ref="Q18:R19"/>
    <mergeCell ref="Q2:R3"/>
    <mergeCell ref="W2:W3"/>
    <mergeCell ref="T2:V3"/>
    <mergeCell ref="W9:W10"/>
    <mergeCell ref="W27:W28"/>
    <mergeCell ref="W29:W30"/>
    <mergeCell ref="W13:W14"/>
    <mergeCell ref="W15:W16"/>
    <mergeCell ref="W18:W19"/>
    <mergeCell ref="B18:C19"/>
    <mergeCell ref="B20:C26"/>
    <mergeCell ref="W11:W12"/>
    <mergeCell ref="W25:W26"/>
    <mergeCell ref="T18:V19"/>
    <mergeCell ref="J42:K43"/>
    <mergeCell ref="J44:K50"/>
    <mergeCell ref="N2:P3"/>
    <mergeCell ref="N18:P19"/>
    <mergeCell ref="N34:P35"/>
  </mergeCells>
  <printOptions horizontalCentered="1"/>
  <pageMargins left="0.35433070866141736" right="0.15748031496062992" top="0.3937007874015748" bottom="0.3937007874015748" header="0.2755905511811024" footer="0.31496062992125984"/>
  <pageSetup fitToHeight="1" fitToWidth="1" horizontalDpi="600" verticalDpi="600" orientation="landscape" paperSize="9" r:id="rId2"/>
  <colBreaks count="1" manualBreakCount="1">
    <brk id="13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P17"/>
  <sheetViews>
    <sheetView zoomScale="160" zoomScaleNormal="160" zoomScaleSheetLayoutView="160" workbookViewId="0" topLeftCell="A1">
      <selection activeCell="D30" sqref="D30"/>
    </sheetView>
  </sheetViews>
  <sheetFormatPr defaultColWidth="9.140625" defaultRowHeight="12.75"/>
  <cols>
    <col min="1" max="1" width="0.9921875" style="2" customWidth="1"/>
    <col min="2" max="2" width="3.140625" style="2" customWidth="1"/>
    <col min="3" max="8" width="10.140625" style="2" customWidth="1"/>
    <col min="9" max="9" width="3.140625" style="2" customWidth="1"/>
    <col min="10" max="10" width="2.00390625" style="2" customWidth="1"/>
    <col min="11" max="16384" width="9.140625" style="2" customWidth="1"/>
  </cols>
  <sheetData>
    <row r="1" ht="4.5" customHeight="1" thickBot="1"/>
    <row r="2" spans="2:16" ht="8.25" customHeight="1" thickBot="1">
      <c r="B2" s="186"/>
      <c r="C2" s="110"/>
      <c r="D2" s="110"/>
      <c r="E2" s="187"/>
      <c r="F2" s="187"/>
      <c r="G2" s="187"/>
      <c r="H2" s="187"/>
      <c r="I2" s="188"/>
      <c r="J2" s="189"/>
      <c r="P2" s="2">
        <v>2</v>
      </c>
    </row>
    <row r="3" spans="2:10" ht="21.75" customHeight="1" thickBot="1">
      <c r="B3" s="190"/>
      <c r="C3" s="191" t="s">
        <v>55</v>
      </c>
      <c r="D3" s="192"/>
      <c r="E3" s="192"/>
      <c r="F3" s="192"/>
      <c r="G3" s="192"/>
      <c r="H3" s="192"/>
      <c r="I3" s="193"/>
      <c r="J3" s="194"/>
    </row>
    <row r="4" spans="2:10" ht="21.75" customHeight="1">
      <c r="B4" s="195"/>
      <c r="C4" s="142" t="str">
        <f>GIRONI!F4</f>
        <v>Supertramp</v>
      </c>
      <c r="D4" s="20"/>
      <c r="E4" s="20"/>
      <c r="F4" s="20"/>
      <c r="G4" s="20"/>
      <c r="H4" s="20"/>
      <c r="I4" s="196"/>
      <c r="J4" s="189"/>
    </row>
    <row r="5" spans="1:10" ht="21.75" customHeight="1">
      <c r="A5" s="6"/>
      <c r="B5" s="195"/>
      <c r="C5" s="142" t="str">
        <f>GIRONI!F5</f>
        <v>Cyborg</v>
      </c>
      <c r="D5" s="20"/>
      <c r="E5" s="20"/>
      <c r="F5" s="20"/>
      <c r="G5" s="20"/>
      <c r="H5" s="20"/>
      <c r="I5" s="196"/>
      <c r="J5" s="189"/>
    </row>
    <row r="6" spans="2:10" ht="21.75" customHeight="1">
      <c r="B6" s="195"/>
      <c r="C6" s="142" t="str">
        <f>GIRONI!F6</f>
        <v>Oddio Caronte</v>
      </c>
      <c r="D6" s="20"/>
      <c r="E6" s="20"/>
      <c r="F6" s="20"/>
      <c r="G6" s="20"/>
      <c r="H6" s="20"/>
      <c r="I6" s="196"/>
      <c r="J6" s="189"/>
    </row>
    <row r="7" spans="2:10" ht="21.75" customHeight="1" thickBot="1">
      <c r="B7" s="195"/>
      <c r="C7" s="142" t="str">
        <f>GIRONI!F7</f>
        <v>Ac. Barata</v>
      </c>
      <c r="D7" s="20"/>
      <c r="E7" s="20"/>
      <c r="F7" s="20"/>
      <c r="G7" s="20"/>
      <c r="H7" s="20"/>
      <c r="I7" s="196"/>
      <c r="J7" s="189"/>
    </row>
    <row r="8" spans="2:10" ht="21.75" customHeight="1" thickBot="1">
      <c r="B8" s="195"/>
      <c r="C8" s="191" t="s">
        <v>76</v>
      </c>
      <c r="D8" s="20"/>
      <c r="E8" s="20"/>
      <c r="F8" s="20"/>
      <c r="G8" s="20"/>
      <c r="H8" s="20"/>
      <c r="I8" s="196"/>
      <c r="J8" s="189"/>
    </row>
    <row r="9" spans="1:10" ht="21.75" customHeight="1">
      <c r="A9" s="6"/>
      <c r="B9" s="195"/>
      <c r="C9" s="142" t="str">
        <f>GIRONI!F11</f>
        <v>Na Sporkòva</v>
      </c>
      <c r="D9" s="20"/>
      <c r="E9" s="20"/>
      <c r="F9" s="20"/>
      <c r="G9" s="20"/>
      <c r="H9" s="20"/>
      <c r="I9" s="196"/>
      <c r="J9" s="189"/>
    </row>
    <row r="10" spans="2:10" ht="21.75" customHeight="1">
      <c r="B10" s="195"/>
      <c r="C10" s="142" t="str">
        <f>GIRONI!F12</f>
        <v>Boca Apes</v>
      </c>
      <c r="D10" s="20"/>
      <c r="E10" s="20"/>
      <c r="F10" s="20"/>
      <c r="G10" s="20"/>
      <c r="H10" s="20"/>
      <c r="I10" s="196"/>
      <c r="J10" s="189"/>
    </row>
    <row r="11" spans="2:10" ht="21.75" customHeight="1">
      <c r="B11" s="195"/>
      <c r="C11" s="142" t="str">
        <f>GIRONI!F13</f>
        <v>Aifellatio</v>
      </c>
      <c r="D11" s="20"/>
      <c r="E11" s="20"/>
      <c r="F11" s="20"/>
      <c r="G11" s="20"/>
      <c r="H11" s="20"/>
      <c r="I11" s="196"/>
      <c r="J11" s="189"/>
    </row>
    <row r="12" spans="2:10" ht="21.75" customHeight="1">
      <c r="B12" s="190"/>
      <c r="C12" s="142" t="str">
        <f>GIRONI!F14</f>
        <v>MVV Maastricht</v>
      </c>
      <c r="D12" s="20"/>
      <c r="E12" s="20"/>
      <c r="F12" s="20"/>
      <c r="G12" s="20"/>
      <c r="H12" s="20"/>
      <c r="I12" s="196"/>
      <c r="J12" s="189"/>
    </row>
    <row r="13" spans="1:10" ht="9.75" customHeight="1" thickBot="1">
      <c r="A13" s="6"/>
      <c r="B13" s="197"/>
      <c r="C13" s="118"/>
      <c r="D13" s="118"/>
      <c r="E13" s="198"/>
      <c r="F13" s="198"/>
      <c r="G13" s="198"/>
      <c r="H13" s="198"/>
      <c r="I13" s="199"/>
      <c r="J13" s="189"/>
    </row>
    <row r="17" ht="19.5" customHeight="1">
      <c r="A17" s="6"/>
    </row>
    <row r="27" ht="19.5" customHeight="1"/>
  </sheetData>
  <printOptions/>
  <pageMargins left="0.75" right="0.75" top="1" bottom="1" header="0.5" footer="0.5"/>
  <pageSetup horizontalDpi="600" verticalDpi="600" orientation="landscape" paperSize="9" scale="1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</dc:creator>
  <cp:keywords/>
  <dc:description/>
  <cp:lastModifiedBy>xxxxxxxx</cp:lastModifiedBy>
  <cp:lastPrinted>2010-10-15T16:58:32Z</cp:lastPrinted>
  <dcterms:created xsi:type="dcterms:W3CDTF">2010-10-13T18:06:18Z</dcterms:created>
  <dcterms:modified xsi:type="dcterms:W3CDTF">2010-10-15T17:23:29Z</dcterms:modified>
  <cp:category/>
  <cp:version/>
  <cp:contentType/>
  <cp:contentStatus/>
</cp:coreProperties>
</file>